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Titles" localSheetId="0">Лист1!$5:$8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1" l="1"/>
  <c r="F32" i="1" l="1"/>
  <c r="F33" i="1"/>
  <c r="O111" i="1" l="1"/>
  <c r="K83" i="1" l="1"/>
  <c r="F133" i="1"/>
  <c r="O100" i="1" l="1"/>
  <c r="M40" i="1"/>
  <c r="N100" i="1"/>
  <c r="N40" i="1"/>
  <c r="K154" i="1" l="1"/>
  <c r="K144" i="1"/>
  <c r="K143" i="1"/>
  <c r="K142" i="1"/>
  <c r="K138" i="1"/>
  <c r="K133" i="1"/>
  <c r="K129" i="1"/>
  <c r="K120" i="1"/>
  <c r="K121" i="1"/>
  <c r="K111" i="1"/>
  <c r="K100" i="1"/>
  <c r="K112" i="1"/>
  <c r="K101" i="1"/>
  <c r="K99" i="1"/>
  <c r="F88" i="1"/>
  <c r="F95" i="1"/>
  <c r="K95" i="1"/>
  <c r="K94" i="1" s="1"/>
  <c r="K89" i="1"/>
  <c r="K88" i="1"/>
  <c r="K82" i="1"/>
  <c r="K78" i="1"/>
  <c r="K73" i="1"/>
  <c r="K66" i="1"/>
  <c r="K67" i="1"/>
  <c r="F66" i="1"/>
  <c r="F58" i="1"/>
  <c r="M58" i="1"/>
  <c r="G58" i="1"/>
  <c r="H58" i="1"/>
  <c r="I58" i="1"/>
  <c r="J58" i="1"/>
  <c r="K58" i="1"/>
  <c r="F48" i="1"/>
  <c r="F40" i="1"/>
  <c r="G30" i="1"/>
  <c r="H30" i="1"/>
  <c r="I30" i="1"/>
  <c r="J30" i="1"/>
  <c r="K30" i="1"/>
  <c r="F30" i="1"/>
  <c r="M20" i="1"/>
  <c r="G20" i="1"/>
  <c r="H20" i="1"/>
  <c r="I20" i="1"/>
  <c r="J20" i="1"/>
  <c r="K20" i="1"/>
  <c r="F20" i="1"/>
  <c r="M10" i="1"/>
  <c r="G10" i="1"/>
  <c r="H10" i="1"/>
  <c r="I10" i="1"/>
  <c r="J10" i="1"/>
  <c r="K10" i="1"/>
  <c r="F10" i="1"/>
  <c r="N58" i="1"/>
  <c r="O58" i="1"/>
  <c r="K59" i="1"/>
  <c r="K49" i="1"/>
  <c r="M48" i="1"/>
  <c r="N48" i="1"/>
  <c r="O48" i="1"/>
  <c r="G48" i="1"/>
  <c r="H48" i="1"/>
  <c r="I48" i="1"/>
  <c r="J48" i="1"/>
  <c r="K48" i="1"/>
  <c r="K41" i="1"/>
  <c r="K40" i="1"/>
  <c r="K31" i="1"/>
  <c r="K21" i="1"/>
  <c r="K11" i="1"/>
  <c r="O40" i="1"/>
  <c r="J40" i="1"/>
  <c r="I40" i="1"/>
  <c r="H40" i="1"/>
  <c r="G40" i="1"/>
  <c r="K110" i="1" l="1"/>
  <c r="L40" i="1"/>
  <c r="L48" i="1"/>
  <c r="L30" i="1"/>
  <c r="L20" i="1"/>
  <c r="L10" i="1"/>
  <c r="L58" i="1"/>
  <c r="K137" i="1"/>
  <c r="K9" i="1"/>
  <c r="K159" i="1" s="1"/>
  <c r="K161" i="1" s="1"/>
  <c r="J73" i="1"/>
  <c r="I133" i="1"/>
  <c r="H144" i="1"/>
  <c r="G78" i="1"/>
  <c r="F129" i="1"/>
  <c r="G129" i="1"/>
  <c r="F111" i="1"/>
  <c r="F59" i="1"/>
  <c r="G133" i="1" l="1"/>
  <c r="N78" i="1" l="1"/>
  <c r="N154" i="1" l="1"/>
  <c r="O154" i="1"/>
  <c r="M154" i="1"/>
  <c r="G154" i="1"/>
  <c r="H154" i="1"/>
  <c r="I154" i="1"/>
  <c r="J154" i="1"/>
  <c r="F154" i="1"/>
  <c r="E142" i="1"/>
  <c r="N153" i="1"/>
  <c r="O153" i="1"/>
  <c r="M153" i="1"/>
  <c r="G153" i="1"/>
  <c r="H153" i="1"/>
  <c r="I153" i="1"/>
  <c r="J153" i="1"/>
  <c r="F153" i="1"/>
  <c r="N143" i="1"/>
  <c r="O143" i="1"/>
  <c r="M143" i="1"/>
  <c r="G143" i="1"/>
  <c r="H143" i="1"/>
  <c r="I143" i="1"/>
  <c r="J143" i="1"/>
  <c r="F143" i="1"/>
  <c r="N144" i="1"/>
  <c r="O144" i="1"/>
  <c r="M144" i="1"/>
  <c r="G144" i="1"/>
  <c r="I144" i="1"/>
  <c r="J144" i="1"/>
  <c r="F144" i="1"/>
  <c r="E110" i="1"/>
  <c r="F67" i="1"/>
  <c r="E99" i="1"/>
  <c r="F73" i="1"/>
  <c r="G73" i="1"/>
  <c r="H73" i="1"/>
  <c r="I73" i="1"/>
  <c r="M30" i="1"/>
  <c r="N20" i="1"/>
  <c r="O20" i="1"/>
  <c r="N10" i="1"/>
  <c r="O10" i="1"/>
  <c r="L153" i="1" l="1"/>
  <c r="L143" i="1"/>
  <c r="L73" i="1"/>
  <c r="O142" i="1"/>
  <c r="N142" i="1"/>
  <c r="P153" i="1"/>
  <c r="P143" i="1"/>
  <c r="I142" i="1"/>
  <c r="P10" i="1"/>
  <c r="H142" i="1"/>
  <c r="J142" i="1"/>
  <c r="G142" i="1"/>
  <c r="F142" i="1"/>
  <c r="M142" i="1"/>
  <c r="F78" i="1" l="1"/>
  <c r="M111" i="1" l="1"/>
  <c r="M78" i="1"/>
  <c r="E77" i="1" l="1"/>
  <c r="E9" i="1"/>
  <c r="E137" i="1"/>
  <c r="G138" i="1"/>
  <c r="H138" i="1"/>
  <c r="H137" i="1" s="1"/>
  <c r="I138" i="1"/>
  <c r="I137" i="1" s="1"/>
  <c r="J138" i="1"/>
  <c r="J137" i="1" s="1"/>
  <c r="M138" i="1"/>
  <c r="N138" i="1"/>
  <c r="N137" i="1" s="1"/>
  <c r="O138" i="1"/>
  <c r="O137" i="1" s="1"/>
  <c r="F138" i="1"/>
  <c r="F137" i="1" s="1"/>
  <c r="H133" i="1"/>
  <c r="J133" i="1"/>
  <c r="M133" i="1"/>
  <c r="N133" i="1"/>
  <c r="O133" i="1"/>
  <c r="H129" i="1"/>
  <c r="I129" i="1"/>
  <c r="J129" i="1"/>
  <c r="M129" i="1"/>
  <c r="N129" i="1"/>
  <c r="O129" i="1"/>
  <c r="G120" i="1"/>
  <c r="H120" i="1"/>
  <c r="I120" i="1"/>
  <c r="J120" i="1"/>
  <c r="M120" i="1"/>
  <c r="N120" i="1"/>
  <c r="O120" i="1"/>
  <c r="F120" i="1"/>
  <c r="F110" i="1" s="1"/>
  <c r="G121" i="1"/>
  <c r="H121" i="1"/>
  <c r="I121" i="1"/>
  <c r="J121" i="1"/>
  <c r="M121" i="1"/>
  <c r="N121" i="1"/>
  <c r="O121" i="1"/>
  <c r="F121" i="1"/>
  <c r="G111" i="1"/>
  <c r="H111" i="1"/>
  <c r="I111" i="1"/>
  <c r="J111" i="1"/>
  <c r="N111" i="1"/>
  <c r="G112" i="1"/>
  <c r="H112" i="1"/>
  <c r="I112" i="1"/>
  <c r="J112" i="1"/>
  <c r="M112" i="1"/>
  <c r="N112" i="1"/>
  <c r="O112" i="1"/>
  <c r="F112" i="1"/>
  <c r="G101" i="1"/>
  <c r="H101" i="1"/>
  <c r="I101" i="1"/>
  <c r="J101" i="1"/>
  <c r="M101" i="1"/>
  <c r="N101" i="1"/>
  <c r="O101" i="1"/>
  <c r="F101" i="1"/>
  <c r="E94" i="1"/>
  <c r="G100" i="1"/>
  <c r="H100" i="1"/>
  <c r="H99" i="1" s="1"/>
  <c r="I100" i="1"/>
  <c r="I99" i="1" s="1"/>
  <c r="J100" i="1"/>
  <c r="J99" i="1" s="1"/>
  <c r="M99" i="1"/>
  <c r="N99" i="1"/>
  <c r="O99" i="1"/>
  <c r="F100" i="1"/>
  <c r="F99" i="1" s="1"/>
  <c r="L129" i="1" l="1"/>
  <c r="L120" i="1"/>
  <c r="L111" i="1"/>
  <c r="G137" i="1"/>
  <c r="L138" i="1"/>
  <c r="G99" i="1"/>
  <c r="L100" i="1"/>
  <c r="L133" i="1"/>
  <c r="I110" i="1"/>
  <c r="H110" i="1"/>
  <c r="E159" i="1"/>
  <c r="G110" i="1"/>
  <c r="N110" i="1"/>
  <c r="J110" i="1"/>
  <c r="P120" i="1"/>
  <c r="P133" i="1"/>
  <c r="P129" i="1"/>
  <c r="M110" i="1"/>
  <c r="M137" i="1"/>
  <c r="P138" i="1"/>
  <c r="P111" i="1"/>
  <c r="P100" i="1"/>
  <c r="O110" i="1"/>
  <c r="G95" i="1"/>
  <c r="H95" i="1"/>
  <c r="H94" i="1" s="1"/>
  <c r="I95" i="1"/>
  <c r="I94" i="1" s="1"/>
  <c r="J95" i="1"/>
  <c r="J94" i="1" s="1"/>
  <c r="M95" i="1"/>
  <c r="N95" i="1"/>
  <c r="N94" i="1" s="1"/>
  <c r="O95" i="1"/>
  <c r="O94" i="1" s="1"/>
  <c r="G88" i="1"/>
  <c r="H88" i="1"/>
  <c r="I88" i="1"/>
  <c r="J88" i="1"/>
  <c r="M88" i="1"/>
  <c r="N88" i="1"/>
  <c r="O88" i="1"/>
  <c r="G89" i="1"/>
  <c r="H89" i="1"/>
  <c r="I89" i="1"/>
  <c r="J89" i="1"/>
  <c r="M89" i="1"/>
  <c r="N89" i="1"/>
  <c r="O89" i="1"/>
  <c r="F89" i="1"/>
  <c r="G82" i="1"/>
  <c r="H82" i="1"/>
  <c r="I82" i="1"/>
  <c r="J82" i="1"/>
  <c r="M82" i="1"/>
  <c r="N82" i="1"/>
  <c r="O82" i="1"/>
  <c r="F82" i="1"/>
  <c r="G83" i="1"/>
  <c r="H83" i="1"/>
  <c r="I83" i="1"/>
  <c r="J83" i="1"/>
  <c r="M83" i="1"/>
  <c r="N83" i="1"/>
  <c r="O83" i="1"/>
  <c r="F83" i="1"/>
  <c r="H78" i="1"/>
  <c r="I78" i="1"/>
  <c r="J78" i="1"/>
  <c r="O78" i="1"/>
  <c r="P78" i="1" s="1"/>
  <c r="L78" i="1" l="1"/>
  <c r="L82" i="1"/>
  <c r="L88" i="1"/>
  <c r="G94" i="1"/>
  <c r="L95" i="1"/>
  <c r="P95" i="1"/>
  <c r="I77" i="1"/>
  <c r="P88" i="1"/>
  <c r="M94" i="1"/>
  <c r="F94" i="1"/>
  <c r="F77" i="1"/>
  <c r="M77" i="1"/>
  <c r="P82" i="1"/>
  <c r="J77" i="1"/>
  <c r="H77" i="1"/>
  <c r="G77" i="1"/>
  <c r="N77" i="1"/>
  <c r="O77" i="1"/>
  <c r="M73" i="1"/>
  <c r="N73" i="1"/>
  <c r="O73" i="1"/>
  <c r="G66" i="1"/>
  <c r="H66" i="1"/>
  <c r="I66" i="1"/>
  <c r="J66" i="1"/>
  <c r="M66" i="1"/>
  <c r="N66" i="1"/>
  <c r="O66" i="1"/>
  <c r="G67" i="1"/>
  <c r="H67" i="1"/>
  <c r="I67" i="1"/>
  <c r="J67" i="1"/>
  <c r="M67" i="1"/>
  <c r="N67" i="1"/>
  <c r="O67" i="1"/>
  <c r="G59" i="1"/>
  <c r="H59" i="1"/>
  <c r="I59" i="1"/>
  <c r="J59" i="1"/>
  <c r="M59" i="1"/>
  <c r="N59" i="1"/>
  <c r="O59" i="1"/>
  <c r="L66" i="1" l="1"/>
  <c r="P73" i="1"/>
  <c r="P66" i="1"/>
  <c r="P58" i="1"/>
  <c r="G49" i="1"/>
  <c r="H49" i="1"/>
  <c r="I49" i="1"/>
  <c r="J49" i="1"/>
  <c r="M49" i="1"/>
  <c r="N49" i="1"/>
  <c r="O49" i="1"/>
  <c r="F49" i="1"/>
  <c r="G41" i="1"/>
  <c r="H41" i="1"/>
  <c r="I41" i="1"/>
  <c r="J41" i="1"/>
  <c r="M41" i="1"/>
  <c r="N41" i="1"/>
  <c r="O41" i="1"/>
  <c r="F41" i="1"/>
  <c r="N30" i="1"/>
  <c r="O30" i="1"/>
  <c r="G31" i="1"/>
  <c r="H31" i="1"/>
  <c r="I31" i="1"/>
  <c r="J31" i="1"/>
  <c r="M31" i="1"/>
  <c r="N31" i="1"/>
  <c r="O31" i="1"/>
  <c r="F31" i="1"/>
  <c r="G21" i="1"/>
  <c r="H21" i="1"/>
  <c r="I21" i="1"/>
  <c r="J21" i="1"/>
  <c r="M21" i="1"/>
  <c r="N21" i="1"/>
  <c r="O21" i="1"/>
  <c r="F21" i="1"/>
  <c r="F9" i="1" l="1"/>
  <c r="F159" i="1" s="1"/>
  <c r="P48" i="1"/>
  <c r="P40" i="1"/>
  <c r="P30" i="1"/>
  <c r="P20" i="1"/>
  <c r="G9" i="1"/>
  <c r="H9" i="1"/>
  <c r="H159" i="1" s="1"/>
  <c r="I9" i="1"/>
  <c r="J9" i="1"/>
  <c r="N9" i="1"/>
  <c r="O9" i="1"/>
  <c r="G11" i="1"/>
  <c r="H11" i="1"/>
  <c r="I11" i="1"/>
  <c r="J11" i="1"/>
  <c r="M11" i="1"/>
  <c r="N11" i="1"/>
  <c r="O11" i="1"/>
  <c r="F11" i="1"/>
  <c r="J159" i="1" l="1"/>
  <c r="J161" i="1" s="1"/>
  <c r="H161" i="1"/>
  <c r="G159" i="1"/>
  <c r="G161" i="1" s="1"/>
  <c r="I159" i="1"/>
  <c r="I161" i="1" s="1"/>
  <c r="O159" i="1"/>
  <c r="O161" i="1" s="1"/>
  <c r="N159" i="1"/>
  <c r="N161" i="1" s="1"/>
  <c r="M9" i="1"/>
  <c r="M159" i="1" s="1"/>
  <c r="M161" i="1" l="1"/>
  <c r="F161" i="1"/>
</calcChain>
</file>

<file path=xl/sharedStrings.xml><?xml version="1.0" encoding="utf-8"?>
<sst xmlns="http://schemas.openxmlformats.org/spreadsheetml/2006/main" count="208" uniqueCount="180">
  <si>
    <t>Единица измерения</t>
  </si>
  <si>
    <t>Максимальная оценка по направлению / оценка по показателю</t>
  </si>
  <si>
    <t>Среднее значение оценки (SPj)</t>
  </si>
  <si>
    <t xml:space="preserve">Наименование направления / показателя </t>
  </si>
  <si>
    <t>исходные данные для расчета / формула для расчета показателя</t>
  </si>
  <si>
    <t>Наименование главного администратора / итоговое значение оценки по направлению (Вj) / оценка по показателю (Кj)</t>
  </si>
  <si>
    <t>1. Управление расходами бюджета муниципального образования Абинский район</t>
  </si>
  <si>
    <t>1.1. Р1 Уровень исполнения бюджетных ассигнований главного администратора в отчетном периоде</t>
  </si>
  <si>
    <t>Р1 = ( Ркис/ Рут) х 100</t>
  </si>
  <si>
    <t>Ркис</t>
  </si>
  <si>
    <t>Рут</t>
  </si>
  <si>
    <t>Р1 &gt;= 99%</t>
  </si>
  <si>
    <t>Р1 &gt;= 90%</t>
  </si>
  <si>
    <t>Р1 &gt;= 85%</t>
  </si>
  <si>
    <t>Р1 &gt;= 80%</t>
  </si>
  <si>
    <t>%</t>
  </si>
  <si>
    <t xml:space="preserve">Администрация МО Абинский район </t>
  </si>
  <si>
    <t>Финансовое управление</t>
  </si>
  <si>
    <t>Управление сельского хозяйства и охраны окружающей среды</t>
  </si>
  <si>
    <t>Управление муниципальной собственности</t>
  </si>
  <si>
    <t>Управление строительства, жилищно-коммунального хозяйства, транспорта и связи</t>
  </si>
  <si>
    <t>Управление образования и молодежной политики</t>
  </si>
  <si>
    <t>Отдел по физической культуре и спорту</t>
  </si>
  <si>
    <t>1.2. Р2 Эффективность использования межбюджетных трансфертов, имеющих целевое назначение, полученных из других уровней бюджетов</t>
  </si>
  <si>
    <t xml:space="preserve">Р2 = (Nа / nа) х 100 </t>
  </si>
  <si>
    <t>Nа</t>
  </si>
  <si>
    <t xml:space="preserve"> nа</t>
  </si>
  <si>
    <t>Р2 &gt;= 99%</t>
  </si>
  <si>
    <t>Р2 &gt;= 90%</t>
  </si>
  <si>
    <t>Р2 &gt;= 85%</t>
  </si>
  <si>
    <t>Р2 &gt;= 80%</t>
  </si>
  <si>
    <t>1.3. Р3 Качество осуществления равномерности расходов</t>
  </si>
  <si>
    <t>Р3 = (Ркис(4кв.)  / Ркис(год)) х 100</t>
  </si>
  <si>
    <t>Ркис(4кв.)</t>
  </si>
  <si>
    <t>Ркис(год)</t>
  </si>
  <si>
    <t>Р3&lt; = 25%</t>
  </si>
  <si>
    <t>25%&lt; Р3 &lt; 30%</t>
  </si>
  <si>
    <t>30%&lt; Р3 &lt; 35%</t>
  </si>
  <si>
    <t>35%&lt; Р3 &lt; 40%</t>
  </si>
  <si>
    <t>40%&lt; Р3 &lt; 45%</t>
  </si>
  <si>
    <t>Р3  &gt;= 45%</t>
  </si>
  <si>
    <t>1.4. Р4 Своевременность принятия бюджетных обязательств(в соответ-
ствии с порядком учета бюджетных обязательств получателей средств бюджета муниципального образования Абинский район, утвержденным финансовым управлением администрации муниципального образования Абинский район)</t>
  </si>
  <si>
    <t>Р4 = (S / L) х 100</t>
  </si>
  <si>
    <t>S</t>
  </si>
  <si>
    <t>L</t>
  </si>
  <si>
    <t>Р4 = 100%</t>
  </si>
  <si>
    <t>Р4 &gt;= 80%</t>
  </si>
  <si>
    <t>Р4 &gt;= 70%</t>
  </si>
  <si>
    <t>Nо</t>
  </si>
  <si>
    <t>N</t>
  </si>
  <si>
    <t>1.6. Р6 Несоответствие расчетно-платежных документов, представленных в финансовое управление, требованиям бюджетного законодательства Российской Федерации</t>
  </si>
  <si>
    <t>Р6 = (No / N) х 100</t>
  </si>
  <si>
    <t>1.7. Р7 Эффективность управления кредиторской задолженностью по расчетам с поставщиками и подрядчиками</t>
  </si>
  <si>
    <t>Р7 &lt; 0 (снижение Кт задолженности)</t>
  </si>
  <si>
    <t>Р7 = 0 (Кт задолженность не изменилась)</t>
  </si>
  <si>
    <t>Р7 &gt; 0 (допущен рост Кт задолженности)</t>
  </si>
  <si>
    <t>тыс.руб.</t>
  </si>
  <si>
    <t xml:space="preserve">Р8 </t>
  </si>
  <si>
    <t>Р8 = 0</t>
  </si>
  <si>
    <t>Р8 &gt; 0</t>
  </si>
  <si>
    <t>1.8. Р8 Наличие просроченной кредиторской задолженности по расходам</t>
  </si>
  <si>
    <t>2. Управление доходами бюджета муниципального образования Абинский район</t>
  </si>
  <si>
    <t>2.1. Р9 Наличие методики прогнозирования поступлений доходов, утвержденной правовым актом главного администратора</t>
  </si>
  <si>
    <t>Р9 = М</t>
  </si>
  <si>
    <t>Р9 = 5 (методика прогнозирования поступлений доходов утверждена правовым актом главного администратора)</t>
  </si>
  <si>
    <t>Р9 = 0 (методика прогнозирования поступлений доходов не утверждена правовым актом главного администратора)</t>
  </si>
  <si>
    <t>2.2. Р10 Качество администрирования  доходов бюджета муниципального образования Абинский район по возврату неиспользованных остатков межбюджетных трансфертов, имеющих целевое назначение в краевой бюджет</t>
  </si>
  <si>
    <t>Р10 = (Rj / Rp) х 100</t>
  </si>
  <si>
    <t xml:space="preserve">Rj </t>
  </si>
  <si>
    <t>Rp</t>
  </si>
  <si>
    <t>Р10= 100%</t>
  </si>
  <si>
    <t>Р10&lt; 100%</t>
  </si>
  <si>
    <t>2.3. Р11 Качество управления просроченной дебиторской задолженностью главного администратора и подве-домственных ему получа-телей бюджетных средств</t>
  </si>
  <si>
    <t>Dpн</t>
  </si>
  <si>
    <t>Dpк</t>
  </si>
  <si>
    <t>Р11 = 0</t>
  </si>
  <si>
    <t>Р11 &gt; 0</t>
  </si>
  <si>
    <t>3.1. Р12 Нарушение требований к бюджетному учету, в том числе к составлению, представлению бюджетной отчетности</t>
  </si>
  <si>
    <t>3. Ведение учета и составление бюджетной отчетности</t>
  </si>
  <si>
    <t>Р12 = R</t>
  </si>
  <si>
    <t>Р12 = 0 (нарушения выявлены)</t>
  </si>
  <si>
    <t>Р12 = 5 (нарушений не выявлено)</t>
  </si>
  <si>
    <t>4.1. Р13 Исполнение представлений (предписаний) органов государственного и  муниципального финансового контроля</t>
  </si>
  <si>
    <t>Р13 =((Qи + Qч) / Qо) х 100</t>
  </si>
  <si>
    <t>Qи</t>
  </si>
  <si>
    <t>Qч</t>
  </si>
  <si>
    <t>Qо</t>
  </si>
  <si>
    <t>100%&lt; Р13 &lt; 95%</t>
  </si>
  <si>
    <t>95%&lt; Р13 &lt; 75%</t>
  </si>
  <si>
    <t>75%&lt; Р13 &lt; 50%</t>
  </si>
  <si>
    <t>Р13 &lt; 50%</t>
  </si>
  <si>
    <t>Р13 = 0</t>
  </si>
  <si>
    <t>Главные администраторы, имеющие подведомственные учреждения</t>
  </si>
  <si>
    <t>Главные администраторы, не имеющие подведомственных учреждений</t>
  </si>
  <si>
    <t>5. Организация и осуществление внутреннего финансового аудита</t>
  </si>
  <si>
    <t>Еп</t>
  </si>
  <si>
    <t>Епн</t>
  </si>
  <si>
    <t>100%&lt; Р15 &lt; 95%</t>
  </si>
  <si>
    <t>95%&lt; Р15 &lt; 75%</t>
  </si>
  <si>
    <t>75%&lt; Р15 &lt; 50%</t>
  </si>
  <si>
    <t>Р15 &lt; 50%</t>
  </si>
  <si>
    <t>Р15= 0</t>
  </si>
  <si>
    <t>Ап</t>
  </si>
  <si>
    <t>Апн</t>
  </si>
  <si>
    <t>Р17</t>
  </si>
  <si>
    <t>правовой акт главного администратора утвержден и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</si>
  <si>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правовой акт главного администратора не утвержден или не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</si>
  <si>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6. Управление активами (имуществом)</t>
  </si>
  <si>
    <t>Суммарная оценка качества финансового менеджмента главного администратора (КФМ)</t>
  </si>
  <si>
    <t>Максимальная оценка качества финансового менеджмента, которую может получить главный администратор за качество финансового менеджмента исходя из применимости показателей (МАХ)</t>
  </si>
  <si>
    <t>Уровень качества финансового менеджмента по совокупности оценок, полученных каждым главным администратором по применимым к нему показателям (Q)</t>
  </si>
  <si>
    <t>Х</t>
  </si>
  <si>
    <t>1</t>
  </si>
  <si>
    <t>3</t>
  </si>
  <si>
    <t>4</t>
  </si>
  <si>
    <t>Р7 = Кт кг – Кт нг</t>
  </si>
  <si>
    <t xml:space="preserve">Кт кг </t>
  </si>
  <si>
    <t>Кт нг</t>
  </si>
  <si>
    <t>Р11 = Dpк – Dpн</t>
  </si>
  <si>
    <t>Отдел культуры</t>
  </si>
  <si>
    <t>Диапазон значений</t>
  </si>
  <si>
    <t xml:space="preserve">Заместитель главы муниципального образования,начальник финансовго упрвления </t>
  </si>
  <si>
    <t>А.Д.Анацкая</t>
  </si>
  <si>
    <t>(подпись)</t>
  </si>
  <si>
    <t>5</t>
  </si>
  <si>
    <t>6</t>
  </si>
  <si>
    <t>Р1 &gt;= 75%</t>
  </si>
  <si>
    <t>Р1 &lt; 75%</t>
  </si>
  <si>
    <t>Р2 &gt;= 75%</t>
  </si>
  <si>
    <t>Р2&lt; 75%</t>
  </si>
  <si>
    <t>4. Исполнение представлений (предписаний) органов государственного и муниципального финансового контроля</t>
  </si>
  <si>
    <t>5.1. Р14 Качество проведения внутреннего финансового аудита и составления отчетности о результатах внутреннего финансового аудита</t>
  </si>
  <si>
    <t>Р14 = (Еп / Епн) х 100</t>
  </si>
  <si>
    <t>100%&lt; Р14 &lt; 95%</t>
  </si>
  <si>
    <t>95%&lt; Р14 &lt; 75%</t>
  </si>
  <si>
    <t>75%&lt; Р14 &lt; 50%</t>
  </si>
  <si>
    <t>Р14 &lt; 50%</t>
  </si>
  <si>
    <t>Р14= 0</t>
  </si>
  <si>
    <t>5.2. Р15 Качество планирования внутреннего финансового аудита</t>
  </si>
  <si>
    <t>Р15 = (Ап / Апн) х 100</t>
  </si>
  <si>
    <t>5.3. Р16 Качество  организации внутреннего финансового аудита</t>
  </si>
  <si>
    <t>Р16</t>
  </si>
  <si>
    <t>Р16 = 5 (правовой акт главного администратора по внутреннему финансовому аудиту соответствует требованиям к организации внутреннего финансового аудита, установленным нормативными правовыми актами)</t>
  </si>
  <si>
    <t>Р16 =0 (правовой акт главного администратора по внутреннему финансовому аудиту не соответствует требованиям к организации внутреннего финансового аудита, установленным нормативными правовыми актами)</t>
  </si>
  <si>
    <t>5.5. Р17 Качество правового акта главного админи-стратора о порядке ведения мониторинга результатов деятельности (результативности бюджетных расходов, качества предоставляемых услуг)</t>
  </si>
  <si>
    <t>6.1. Р18 Управление активами (имуществом)</t>
  </si>
  <si>
    <t>Р18 = Qot</t>
  </si>
  <si>
    <t>7. Управление доходами, полученными от приносящей доход деятельности бюджетными и автономными учреждениями</t>
  </si>
  <si>
    <t>7.1. Р19 Качество планирования поступлений доходов от приносящей доход деятельности учреждений</t>
  </si>
  <si>
    <t>Р19 = (Dвнисп / Dвнут) х 100</t>
  </si>
  <si>
    <t>Dвнисп</t>
  </si>
  <si>
    <t>Dвнут</t>
  </si>
  <si>
    <t>7.Р20 Динамика объема доходов, полученных бюджетными и автономными учреждениями от приносящей доход деятельности учреждений</t>
  </si>
  <si>
    <t>Р20 = Dвно -  Dвнп</t>
  </si>
  <si>
    <t>Dвно</t>
  </si>
  <si>
    <t>Dвнп</t>
  </si>
  <si>
    <t>Р20 &gt; 0</t>
  </si>
  <si>
    <t xml:space="preserve">Р20 &lt;= 0 </t>
  </si>
  <si>
    <t>P4 &gt;=90%</t>
  </si>
  <si>
    <t>P6 &gt;=30 %</t>
  </si>
  <si>
    <t>5 % &lt; P6 &lt; 10%</t>
  </si>
  <si>
    <t>10% &lt; P6 &lt; 30%</t>
  </si>
  <si>
    <t>P6  &lt; 5%</t>
  </si>
  <si>
    <t>Отчет о результатах мониторинга качества финансового менеджмента главных распорядителей средств местного бюджета, главных администраторов доходов местного бюджета, главных администраторов источников финансировании дефицита местного бюджета за 2023 год</t>
  </si>
  <si>
    <t>Отдел по делам молодежи</t>
  </si>
  <si>
    <t>17</t>
  </si>
  <si>
    <t>1.5. Р5 Доля остатков средств субсидий на выполнение муниципального задания на лицевых счетах бюджетных и автономных учреждений на конец отчетного финансового года</t>
  </si>
  <si>
    <t>Р5 = (В / Е) х 100</t>
  </si>
  <si>
    <t>Р5 = 0%</t>
  </si>
  <si>
    <t>0%&lt; Р5 &lt; 1%</t>
  </si>
  <si>
    <t>1%&lt; Р5 &lt; 2%</t>
  </si>
  <si>
    <t>2%&lt; Р5 &lt; 5%</t>
  </si>
  <si>
    <t>5%&lt; Р5 &lt; 10%</t>
  </si>
  <si>
    <t>Р5 &gt;= 10%</t>
  </si>
  <si>
    <t>В</t>
  </si>
  <si>
    <t>Е</t>
  </si>
  <si>
    <t>Р18 = 0 (нарушения не выявлены)</t>
  </si>
  <si>
    <t>Р18 &gt; 0 (нарушения выявлены)</t>
  </si>
  <si>
    <t>Начальник бюджетного отдела</t>
  </si>
  <si>
    <t>Е.В.Белик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</si>
</sst>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0" borderId="0" xfId="0" applyNumberFormat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9" fontId="3" fillId="0" borderId="0" xfId="0" applyNumberFormat="1" applyFont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/>
    <xf numFmtId="0" fontId="3" fillId="4" borderId="1" xfId="0" applyFont="1" applyFill="1" applyBorder="1" applyAlignment="1"/>
    <xf numFmtId="0" fontId="3" fillId="7" borderId="1" xfId="0" applyFont="1" applyFill="1" applyBorder="1"/>
    <xf numFmtId="2" fontId="2" fillId="7" borderId="1" xfId="0" applyNumberFormat="1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/>
    <xf numFmtId="0" fontId="2" fillId="2" borderId="0" xfId="0" applyFont="1" applyFill="1"/>
    <xf numFmtId="49" fontId="3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7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2" fillId="7" borderId="1" xfId="0" applyNumberFormat="1" applyFont="1" applyFill="1" applyBorder="1"/>
    <xf numFmtId="164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/>
    <xf numFmtId="0" fontId="6" fillId="0" borderId="0" xfId="0" applyFont="1"/>
    <xf numFmtId="0" fontId="6" fillId="0" borderId="1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Border="1"/>
    <xf numFmtId="0" fontId="3" fillId="0" borderId="4" xfId="0" applyFont="1" applyBorder="1"/>
    <xf numFmtId="0" fontId="3" fillId="8" borderId="1" xfId="0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4" xfId="0" applyFont="1" applyFill="1" applyBorder="1"/>
    <xf numFmtId="49" fontId="3" fillId="0" borderId="0" xfId="0" applyNumberFormat="1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center" wrapText="1"/>
    </xf>
    <xf numFmtId="49" fontId="2" fillId="3" borderId="7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7" borderId="2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4" xfId="0" applyFont="1" applyFill="1" applyBorder="1" applyAlignment="1">
      <alignment horizontal="left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left" wrapText="1"/>
    </xf>
    <xf numFmtId="49" fontId="3" fillId="4" borderId="3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67"/>
  <sheetViews>
    <sheetView tabSelected="1" topLeftCell="A151" workbookViewId="0">
      <selection activeCell="J77" sqref="J77:K77"/>
    </sheetView>
  </sheetViews>
  <sheetFormatPr defaultRowHeight="15" x14ac:dyDescent="0.25"/>
  <cols>
    <col min="1" max="1" width="22" customWidth="1"/>
    <col min="2" max="2" width="20.7109375" customWidth="1"/>
    <col min="3" max="3" width="21.28515625" customWidth="1"/>
    <col min="4" max="4" width="13.5703125" customWidth="1"/>
    <col min="5" max="5" width="12.28515625" customWidth="1"/>
    <col min="6" max="6" width="13.5703125" customWidth="1"/>
    <col min="7" max="7" width="17.42578125" customWidth="1"/>
    <col min="8" max="8" width="14.28515625" customWidth="1"/>
    <col min="9" max="9" width="12.5703125" customWidth="1"/>
    <col min="10" max="12" width="14.140625" customWidth="1"/>
    <col min="13" max="14" width="13.42578125" customWidth="1"/>
    <col min="15" max="16" width="13.28515625" customWidth="1"/>
  </cols>
  <sheetData>
    <row r="3" spans="1:17" ht="54" customHeight="1" x14ac:dyDescent="0.3">
      <c r="A3" s="54" t="s">
        <v>163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5" spans="1:17" ht="30.75" customHeight="1" x14ac:dyDescent="0.25">
      <c r="A5" s="58" t="s">
        <v>3</v>
      </c>
      <c r="B5" s="61" t="s">
        <v>4</v>
      </c>
      <c r="C5" s="58" t="s">
        <v>120</v>
      </c>
      <c r="D5" s="58" t="s">
        <v>0</v>
      </c>
      <c r="E5" s="58" t="s">
        <v>1</v>
      </c>
      <c r="F5" s="71" t="s">
        <v>5</v>
      </c>
      <c r="G5" s="72"/>
      <c r="H5" s="72"/>
      <c r="I5" s="72"/>
      <c r="J5" s="72"/>
      <c r="K5" s="72"/>
      <c r="L5" s="72"/>
      <c r="M5" s="72"/>
      <c r="N5" s="72"/>
      <c r="O5" s="72"/>
      <c r="P5" s="73"/>
      <c r="Q5" s="1"/>
    </row>
    <row r="6" spans="1:17" ht="36.75" customHeight="1" x14ac:dyDescent="0.25">
      <c r="A6" s="59"/>
      <c r="B6" s="62"/>
      <c r="C6" s="59"/>
      <c r="D6" s="59"/>
      <c r="E6" s="59"/>
      <c r="F6" s="68" t="s">
        <v>92</v>
      </c>
      <c r="G6" s="69"/>
      <c r="H6" s="69"/>
      <c r="I6" s="69"/>
      <c r="J6" s="69"/>
      <c r="K6" s="69"/>
      <c r="L6" s="70"/>
      <c r="M6" s="74" t="s">
        <v>93</v>
      </c>
      <c r="N6" s="74"/>
      <c r="O6" s="74"/>
      <c r="P6" s="74"/>
      <c r="Q6" s="1"/>
    </row>
    <row r="7" spans="1:17" ht="116.25" customHeight="1" x14ac:dyDescent="0.25">
      <c r="A7" s="60"/>
      <c r="B7" s="63"/>
      <c r="C7" s="60"/>
      <c r="D7" s="60"/>
      <c r="E7" s="60"/>
      <c r="F7" s="33" t="s">
        <v>16</v>
      </c>
      <c r="G7" s="33" t="s">
        <v>20</v>
      </c>
      <c r="H7" s="33" t="s">
        <v>21</v>
      </c>
      <c r="I7" s="33" t="s">
        <v>119</v>
      </c>
      <c r="J7" s="33" t="s">
        <v>22</v>
      </c>
      <c r="K7" s="33" t="s">
        <v>164</v>
      </c>
      <c r="L7" s="34" t="s">
        <v>2</v>
      </c>
      <c r="M7" s="35" t="s">
        <v>17</v>
      </c>
      <c r="N7" s="35" t="s">
        <v>18</v>
      </c>
      <c r="O7" s="35" t="s">
        <v>19</v>
      </c>
      <c r="P7" s="36" t="s">
        <v>2</v>
      </c>
    </row>
    <row r="8" spans="1:17" ht="14.25" customHeight="1" x14ac:dyDescent="0.25">
      <c r="A8" s="27" t="s">
        <v>112</v>
      </c>
      <c r="B8" s="28" t="s">
        <v>113</v>
      </c>
      <c r="C8" s="27" t="s">
        <v>114</v>
      </c>
      <c r="D8" s="27" t="s">
        <v>124</v>
      </c>
      <c r="E8" s="27" t="s">
        <v>125</v>
      </c>
      <c r="F8" s="29">
        <v>7</v>
      </c>
      <c r="G8" s="29">
        <v>8</v>
      </c>
      <c r="H8" s="29">
        <v>9</v>
      </c>
      <c r="I8" s="29">
        <v>10</v>
      </c>
      <c r="J8" s="29">
        <v>11</v>
      </c>
      <c r="K8" s="29">
        <v>12</v>
      </c>
      <c r="L8" s="31">
        <v>13</v>
      </c>
      <c r="M8" s="29">
        <v>14</v>
      </c>
      <c r="N8" s="29">
        <v>15</v>
      </c>
      <c r="O8" s="29">
        <v>16</v>
      </c>
      <c r="P8" s="30" t="s">
        <v>165</v>
      </c>
    </row>
    <row r="9" spans="1:17" ht="15.75" x14ac:dyDescent="0.25">
      <c r="A9" s="55" t="s">
        <v>6</v>
      </c>
      <c r="B9" s="56"/>
      <c r="C9" s="56"/>
      <c r="D9" s="57"/>
      <c r="E9" s="12">
        <f t="shared" ref="E9:K9" si="0">E10+E20+E30+E40+E48+E58+E66+E73</f>
        <v>40</v>
      </c>
      <c r="F9" s="12">
        <f t="shared" si="0"/>
        <v>31</v>
      </c>
      <c r="G9" s="12">
        <f t="shared" si="0"/>
        <v>34</v>
      </c>
      <c r="H9" s="12">
        <f t="shared" si="0"/>
        <v>35</v>
      </c>
      <c r="I9" s="12">
        <f t="shared" si="0"/>
        <v>31</v>
      </c>
      <c r="J9" s="12">
        <f t="shared" si="0"/>
        <v>29</v>
      </c>
      <c r="K9" s="12">
        <f t="shared" si="0"/>
        <v>37</v>
      </c>
      <c r="L9" s="16"/>
      <c r="M9" s="12">
        <f>M10+M20+M30+M40+M48+M58+M66+M73</f>
        <v>33</v>
      </c>
      <c r="N9" s="12">
        <f>N10+N20+N30+N40+N48+N58+N66+N73</f>
        <v>25</v>
      </c>
      <c r="O9" s="12">
        <f>O10+O20+O30+O40+O48+O58+O66+O73</f>
        <v>25</v>
      </c>
      <c r="P9" s="16"/>
    </row>
    <row r="10" spans="1:17" ht="110.25" x14ac:dyDescent="0.25">
      <c r="A10" s="8" t="s">
        <v>7</v>
      </c>
      <c r="B10" s="6"/>
      <c r="C10" s="6"/>
      <c r="D10" s="6" t="s">
        <v>15</v>
      </c>
      <c r="E10" s="6">
        <v>5</v>
      </c>
      <c r="F10" s="6">
        <f>F14+F15+F16+F17+F18+F19</f>
        <v>4</v>
      </c>
      <c r="G10" s="6">
        <f t="shared" ref="G10:K10" si="1">G14+G15+G16+G17+G18+G19</f>
        <v>4</v>
      </c>
      <c r="H10" s="6">
        <f t="shared" si="1"/>
        <v>5</v>
      </c>
      <c r="I10" s="6">
        <f t="shared" si="1"/>
        <v>5</v>
      </c>
      <c r="J10" s="6">
        <f t="shared" si="1"/>
        <v>5</v>
      </c>
      <c r="K10" s="6">
        <f t="shared" si="1"/>
        <v>5</v>
      </c>
      <c r="L10" s="40">
        <f>(F10+G10+H10+I10+J10+K10)/6</f>
        <v>4.666666666666667</v>
      </c>
      <c r="M10" s="6">
        <f>M14+M15+M16+M17+M18+M19</f>
        <v>5</v>
      </c>
      <c r="N10" s="6">
        <f t="shared" ref="N10:O10" si="2">N14+N15+N16+N17+N18+N19</f>
        <v>5</v>
      </c>
      <c r="O10" s="6">
        <f t="shared" si="2"/>
        <v>5</v>
      </c>
      <c r="P10" s="13">
        <f>(M10+N10+O10)/3</f>
        <v>5</v>
      </c>
    </row>
    <row r="11" spans="1:17" ht="15.75" x14ac:dyDescent="0.25">
      <c r="A11" s="19"/>
      <c r="B11" s="3" t="s">
        <v>8</v>
      </c>
      <c r="C11" s="3"/>
      <c r="D11" s="3"/>
      <c r="E11" s="3"/>
      <c r="F11" s="37">
        <f>F12/F13*100</f>
        <v>97.469001449246122</v>
      </c>
      <c r="G11" s="37">
        <f t="shared" ref="G11:O11" si="3">G12/G13*100</f>
        <v>95.882475983490735</v>
      </c>
      <c r="H11" s="37">
        <f t="shared" si="3"/>
        <v>99.834878184462468</v>
      </c>
      <c r="I11" s="37">
        <f t="shared" si="3"/>
        <v>99.937853839903823</v>
      </c>
      <c r="J11" s="37">
        <f t="shared" si="3"/>
        <v>99.169538233098535</v>
      </c>
      <c r="K11" s="37">
        <f t="shared" si="3"/>
        <v>99.580550918196991</v>
      </c>
      <c r="L11" s="38"/>
      <c r="M11" s="37">
        <f t="shared" si="3"/>
        <v>99.8975581793255</v>
      </c>
      <c r="N11" s="37">
        <f t="shared" si="3"/>
        <v>99.149232914923289</v>
      </c>
      <c r="O11" s="37">
        <f t="shared" si="3"/>
        <v>99.683782392505805</v>
      </c>
      <c r="P11" s="15"/>
    </row>
    <row r="12" spans="1:17" ht="15.75" x14ac:dyDescent="0.25">
      <c r="A12" s="4"/>
      <c r="B12" s="4" t="s">
        <v>9</v>
      </c>
      <c r="C12" s="4"/>
      <c r="D12" s="4"/>
      <c r="E12" s="4"/>
      <c r="F12" s="4">
        <v>275543.59999999998</v>
      </c>
      <c r="G12" s="4">
        <v>93970.1</v>
      </c>
      <c r="H12" s="4">
        <v>480244.5</v>
      </c>
      <c r="I12" s="4">
        <v>130256.9</v>
      </c>
      <c r="J12" s="4">
        <v>145996.70000000001</v>
      </c>
      <c r="K12" s="4">
        <v>9543.7999999999993</v>
      </c>
      <c r="L12" s="15"/>
      <c r="M12" s="4">
        <v>45832.7</v>
      </c>
      <c r="N12" s="4">
        <v>7819.9</v>
      </c>
      <c r="O12" s="4">
        <v>17621.8</v>
      </c>
      <c r="P12" s="15"/>
    </row>
    <row r="13" spans="1:17" ht="15.75" x14ac:dyDescent="0.25">
      <c r="A13" s="4"/>
      <c r="B13" s="4" t="s">
        <v>10</v>
      </c>
      <c r="C13" s="4"/>
      <c r="D13" s="4"/>
      <c r="E13" s="4"/>
      <c r="F13" s="48">
        <v>282698.7</v>
      </c>
      <c r="G13" s="4">
        <v>98005.5</v>
      </c>
      <c r="H13" s="4">
        <v>481038.8</v>
      </c>
      <c r="I13" s="4">
        <v>130337.9</v>
      </c>
      <c r="J13" s="48">
        <v>147219.29999999999</v>
      </c>
      <c r="K13" s="48">
        <v>9584</v>
      </c>
      <c r="L13" s="15"/>
      <c r="M13" s="4">
        <v>45879.7</v>
      </c>
      <c r="N13" s="4">
        <v>7887</v>
      </c>
      <c r="O13" s="4">
        <v>17677.7</v>
      </c>
      <c r="P13" s="15"/>
    </row>
    <row r="14" spans="1:17" ht="15.75" x14ac:dyDescent="0.25">
      <c r="A14" s="2"/>
      <c r="B14" s="2"/>
      <c r="C14" s="2" t="s">
        <v>11</v>
      </c>
      <c r="D14" s="2"/>
      <c r="E14" s="2">
        <v>5</v>
      </c>
      <c r="F14" s="2"/>
      <c r="G14" s="2"/>
      <c r="H14" s="2">
        <v>5</v>
      </c>
      <c r="I14" s="2">
        <v>5</v>
      </c>
      <c r="J14" s="2">
        <v>5</v>
      </c>
      <c r="K14" s="2">
        <v>5</v>
      </c>
      <c r="L14" s="15"/>
      <c r="M14" s="2">
        <v>5</v>
      </c>
      <c r="N14" s="2">
        <v>5</v>
      </c>
      <c r="O14" s="2">
        <v>5</v>
      </c>
      <c r="P14" s="15"/>
    </row>
    <row r="15" spans="1:17" ht="15.75" x14ac:dyDescent="0.25">
      <c r="A15" s="2"/>
      <c r="B15" s="2"/>
      <c r="C15" s="2" t="s">
        <v>12</v>
      </c>
      <c r="D15" s="2"/>
      <c r="E15" s="2">
        <v>4</v>
      </c>
      <c r="F15" s="2">
        <v>4</v>
      </c>
      <c r="G15" s="2">
        <v>4</v>
      </c>
      <c r="H15" s="2"/>
      <c r="I15" s="2"/>
      <c r="J15" s="2"/>
      <c r="K15" s="2"/>
      <c r="L15" s="15"/>
      <c r="M15" s="2"/>
      <c r="N15" s="2"/>
      <c r="O15" s="2"/>
      <c r="P15" s="15"/>
    </row>
    <row r="16" spans="1:17" ht="15.75" x14ac:dyDescent="0.25">
      <c r="A16" s="2"/>
      <c r="B16" s="2"/>
      <c r="C16" s="2" t="s">
        <v>13</v>
      </c>
      <c r="D16" s="2"/>
      <c r="E16" s="2">
        <v>3</v>
      </c>
      <c r="F16" s="2"/>
      <c r="G16" s="2"/>
      <c r="H16" s="2"/>
      <c r="I16" s="2"/>
      <c r="J16" s="2"/>
      <c r="K16" s="2"/>
      <c r="L16" s="15"/>
      <c r="M16" s="2"/>
      <c r="N16" s="2"/>
      <c r="O16" s="2"/>
      <c r="P16" s="15"/>
    </row>
    <row r="17" spans="1:16" ht="15.75" x14ac:dyDescent="0.25">
      <c r="A17" s="2"/>
      <c r="B17" s="2"/>
      <c r="C17" s="2" t="s">
        <v>14</v>
      </c>
      <c r="D17" s="2"/>
      <c r="E17" s="2">
        <v>2</v>
      </c>
      <c r="F17" s="2"/>
      <c r="G17" s="2"/>
      <c r="H17" s="2"/>
      <c r="I17" s="2"/>
      <c r="J17" s="2"/>
      <c r="K17" s="2"/>
      <c r="L17" s="15"/>
      <c r="M17" s="2"/>
      <c r="N17" s="2"/>
      <c r="O17" s="2"/>
      <c r="P17" s="15"/>
    </row>
    <row r="18" spans="1:16" ht="15.75" x14ac:dyDescent="0.25">
      <c r="A18" s="2"/>
      <c r="B18" s="2"/>
      <c r="C18" s="2" t="s">
        <v>126</v>
      </c>
      <c r="D18" s="2"/>
      <c r="E18" s="2">
        <v>1</v>
      </c>
      <c r="F18" s="2"/>
      <c r="G18" s="2"/>
      <c r="H18" s="2"/>
      <c r="I18" s="2"/>
      <c r="J18" s="2"/>
      <c r="K18" s="2"/>
      <c r="L18" s="15"/>
      <c r="M18" s="2"/>
      <c r="N18" s="2"/>
      <c r="O18" s="2"/>
      <c r="P18" s="15"/>
    </row>
    <row r="19" spans="1:16" ht="15.75" x14ac:dyDescent="0.25">
      <c r="A19" s="2"/>
      <c r="B19" s="45"/>
      <c r="C19" s="2" t="s">
        <v>127</v>
      </c>
      <c r="D19" s="2"/>
      <c r="E19" s="2">
        <v>0</v>
      </c>
      <c r="F19" s="2"/>
      <c r="G19" s="2"/>
      <c r="H19" s="2"/>
      <c r="I19" s="2"/>
      <c r="J19" s="2"/>
      <c r="K19" s="2"/>
      <c r="L19" s="15"/>
      <c r="M19" s="2"/>
      <c r="N19" s="2"/>
      <c r="O19" s="2"/>
      <c r="P19" s="15"/>
    </row>
    <row r="20" spans="1:16" ht="157.5" x14ac:dyDescent="0.25">
      <c r="A20" s="20" t="s">
        <v>23</v>
      </c>
      <c r="B20" s="6"/>
      <c r="C20" s="6"/>
      <c r="D20" s="6" t="s">
        <v>15</v>
      </c>
      <c r="E20" s="6">
        <v>5</v>
      </c>
      <c r="F20" s="6">
        <f>F24+F25+F26+F27+F28+F29</f>
        <v>4</v>
      </c>
      <c r="G20" s="6">
        <f t="shared" ref="G20:K20" si="4">G24+G25+G26+G27+G28+G29</f>
        <v>4</v>
      </c>
      <c r="H20" s="6">
        <f t="shared" si="4"/>
        <v>5</v>
      </c>
      <c r="I20" s="6">
        <f t="shared" si="4"/>
        <v>5</v>
      </c>
      <c r="J20" s="6">
        <f t="shared" si="4"/>
        <v>1</v>
      </c>
      <c r="K20" s="6">
        <f t="shared" si="4"/>
        <v>5</v>
      </c>
      <c r="L20" s="40">
        <f>(F20+G20+H20+I20+J20+K20)/6</f>
        <v>4</v>
      </c>
      <c r="M20" s="6">
        <f>M24+M25+M26+M27+M28+M29</f>
        <v>5</v>
      </c>
      <c r="N20" s="6">
        <f t="shared" ref="N20:O20" si="5">N24+N25+N26+N27+N28+N29</f>
        <v>5</v>
      </c>
      <c r="O20" s="6">
        <f t="shared" si="5"/>
        <v>5</v>
      </c>
      <c r="P20" s="40">
        <f>(M20+N20+O20)/3</f>
        <v>5</v>
      </c>
    </row>
    <row r="21" spans="1:16" ht="15.75" x14ac:dyDescent="0.25">
      <c r="A21" s="3"/>
      <c r="B21" s="3" t="s">
        <v>24</v>
      </c>
      <c r="C21" s="3"/>
      <c r="D21" s="3"/>
      <c r="E21" s="3"/>
      <c r="F21" s="37">
        <f>F22/F23*100</f>
        <v>96.632419213436478</v>
      </c>
      <c r="G21" s="37">
        <f t="shared" ref="G21:O21" si="6">G22/G23*100</f>
        <v>90.5288919824213</v>
      </c>
      <c r="H21" s="37">
        <f t="shared" si="6"/>
        <v>99.889775738938468</v>
      </c>
      <c r="I21" s="37">
        <f t="shared" si="6"/>
        <v>100</v>
      </c>
      <c r="J21" s="37">
        <f t="shared" si="6"/>
        <v>77.63353615215901</v>
      </c>
      <c r="K21" s="37" t="e">
        <f>K22/K23*100</f>
        <v>#DIV/0!</v>
      </c>
      <c r="L21" s="38"/>
      <c r="M21" s="37">
        <f t="shared" si="6"/>
        <v>100</v>
      </c>
      <c r="N21" s="37">
        <f t="shared" si="6"/>
        <v>100</v>
      </c>
      <c r="O21" s="37">
        <f t="shared" si="6"/>
        <v>99.975530384152052</v>
      </c>
      <c r="P21" s="15"/>
    </row>
    <row r="22" spans="1:16" ht="15.75" x14ac:dyDescent="0.25">
      <c r="A22" s="4"/>
      <c r="B22" s="4" t="s">
        <v>25</v>
      </c>
      <c r="C22" s="4"/>
      <c r="D22" s="4"/>
      <c r="E22" s="4"/>
      <c r="F22" s="4">
        <v>87958.5</v>
      </c>
      <c r="G22" s="4">
        <v>443511</v>
      </c>
      <c r="H22" s="4">
        <v>1133164.1000000001</v>
      </c>
      <c r="I22" s="4">
        <v>487.4</v>
      </c>
      <c r="J22" s="4">
        <v>50156</v>
      </c>
      <c r="K22" s="4">
        <v>0</v>
      </c>
      <c r="L22" s="15"/>
      <c r="M22" s="4">
        <v>20843.7</v>
      </c>
      <c r="N22" s="4">
        <v>8948.2999999999993</v>
      </c>
      <c r="O22" s="4">
        <v>95605.4</v>
      </c>
      <c r="P22" s="15"/>
    </row>
    <row r="23" spans="1:16" ht="15.75" x14ac:dyDescent="0.25">
      <c r="A23" s="4"/>
      <c r="B23" s="4" t="s">
        <v>26</v>
      </c>
      <c r="C23" s="4"/>
      <c r="D23" s="4"/>
      <c r="E23" s="4"/>
      <c r="F23" s="48">
        <v>91023.8</v>
      </c>
      <c r="G23" s="4">
        <v>489911</v>
      </c>
      <c r="H23" s="4">
        <v>1134414.5</v>
      </c>
      <c r="I23" s="4">
        <v>487.4</v>
      </c>
      <c r="J23" s="4">
        <v>64606.1</v>
      </c>
      <c r="K23" s="4">
        <v>0</v>
      </c>
      <c r="L23" s="15"/>
      <c r="M23" s="4">
        <v>20843.7</v>
      </c>
      <c r="N23" s="4">
        <v>8948.2999999999993</v>
      </c>
      <c r="O23" s="4">
        <v>95628.800000000003</v>
      </c>
      <c r="P23" s="15"/>
    </row>
    <row r="24" spans="1:16" ht="15.75" x14ac:dyDescent="0.25">
      <c r="A24" s="2"/>
      <c r="B24" s="2"/>
      <c r="C24" s="2" t="s">
        <v>27</v>
      </c>
      <c r="D24" s="2"/>
      <c r="E24" s="2">
        <v>5</v>
      </c>
      <c r="F24" s="2"/>
      <c r="G24" s="2"/>
      <c r="H24" s="2">
        <v>5</v>
      </c>
      <c r="I24" s="2">
        <v>5</v>
      </c>
      <c r="J24" s="2"/>
      <c r="K24" s="2">
        <v>5</v>
      </c>
      <c r="L24" s="15"/>
      <c r="M24" s="2">
        <v>5</v>
      </c>
      <c r="N24" s="2">
        <v>5</v>
      </c>
      <c r="O24" s="2">
        <v>5</v>
      </c>
      <c r="P24" s="15"/>
    </row>
    <row r="25" spans="1:16" ht="15.75" x14ac:dyDescent="0.25">
      <c r="A25" s="2"/>
      <c r="B25" s="2"/>
      <c r="C25" s="2" t="s">
        <v>28</v>
      </c>
      <c r="D25" s="2"/>
      <c r="E25" s="2">
        <v>4</v>
      </c>
      <c r="F25" s="2">
        <v>4</v>
      </c>
      <c r="G25" s="2">
        <v>4</v>
      </c>
      <c r="H25" s="2"/>
      <c r="I25" s="2"/>
      <c r="J25" s="2"/>
      <c r="K25" s="2"/>
      <c r="L25" s="15"/>
      <c r="M25" s="2"/>
      <c r="N25" s="2"/>
      <c r="O25" s="2"/>
      <c r="P25" s="15"/>
    </row>
    <row r="26" spans="1:16" ht="15.75" x14ac:dyDescent="0.25">
      <c r="A26" s="2"/>
      <c r="B26" s="2"/>
      <c r="C26" s="2" t="s">
        <v>29</v>
      </c>
      <c r="D26" s="2"/>
      <c r="E26" s="2">
        <v>3</v>
      </c>
      <c r="F26" s="2"/>
      <c r="G26" s="2"/>
      <c r="H26" s="2"/>
      <c r="I26" s="2"/>
      <c r="J26" s="2"/>
      <c r="K26" s="2"/>
      <c r="L26" s="15"/>
      <c r="M26" s="2"/>
      <c r="N26" s="2"/>
      <c r="O26" s="2"/>
      <c r="P26" s="15"/>
    </row>
    <row r="27" spans="1:16" ht="15.75" x14ac:dyDescent="0.25">
      <c r="A27" s="2"/>
      <c r="B27" s="2"/>
      <c r="C27" s="2" t="s">
        <v>30</v>
      </c>
      <c r="D27" s="2"/>
      <c r="E27" s="2">
        <v>2</v>
      </c>
      <c r="F27" s="2"/>
      <c r="G27" s="2"/>
      <c r="H27" s="2"/>
      <c r="I27" s="2"/>
      <c r="J27" s="2"/>
      <c r="K27" s="2"/>
      <c r="L27" s="15"/>
      <c r="M27" s="2"/>
      <c r="N27" s="2"/>
      <c r="O27" s="2"/>
      <c r="P27" s="15"/>
    </row>
    <row r="28" spans="1:16" ht="15.75" x14ac:dyDescent="0.25">
      <c r="A28" s="2"/>
      <c r="B28" s="2"/>
      <c r="C28" s="2" t="s">
        <v>128</v>
      </c>
      <c r="D28" s="2"/>
      <c r="E28" s="2">
        <v>1</v>
      </c>
      <c r="F28" s="2"/>
      <c r="G28" s="2"/>
      <c r="H28" s="2"/>
      <c r="I28" s="2"/>
      <c r="J28" s="2">
        <v>1</v>
      </c>
      <c r="K28" s="2"/>
      <c r="L28" s="15"/>
      <c r="M28" s="2"/>
      <c r="N28" s="2"/>
      <c r="O28" s="2"/>
      <c r="P28" s="15"/>
    </row>
    <row r="29" spans="1:16" ht="15.75" x14ac:dyDescent="0.25">
      <c r="A29" s="2"/>
      <c r="B29" s="2"/>
      <c r="C29" s="2" t="s">
        <v>129</v>
      </c>
      <c r="D29" s="2"/>
      <c r="E29" s="2">
        <v>0</v>
      </c>
      <c r="F29" s="2"/>
      <c r="G29" s="2"/>
      <c r="H29" s="2"/>
      <c r="I29" s="2"/>
      <c r="J29" s="2"/>
      <c r="K29" s="2"/>
      <c r="L29" s="15"/>
      <c r="M29" s="2"/>
      <c r="N29" s="2"/>
      <c r="O29" s="2"/>
      <c r="P29" s="15"/>
    </row>
    <row r="30" spans="1:16" ht="63" x14ac:dyDescent="0.25">
      <c r="A30" s="8" t="s">
        <v>31</v>
      </c>
      <c r="B30" s="6"/>
      <c r="C30" s="6"/>
      <c r="D30" s="6" t="s">
        <v>15</v>
      </c>
      <c r="E30" s="6">
        <v>5</v>
      </c>
      <c r="F30" s="6">
        <f>F34+F35+F36+F37+F38+F39</f>
        <v>3</v>
      </c>
      <c r="G30" s="6">
        <f t="shared" ref="G30:K30" si="7">G34+G35+G36+G37+G38+G39</f>
        <v>3</v>
      </c>
      <c r="H30" s="6">
        <f t="shared" si="7"/>
        <v>4</v>
      </c>
      <c r="I30" s="6">
        <f t="shared" si="7"/>
        <v>4</v>
      </c>
      <c r="J30" s="6">
        <f t="shared" si="7"/>
        <v>2</v>
      </c>
      <c r="K30" s="6">
        <f t="shared" si="7"/>
        <v>3</v>
      </c>
      <c r="L30" s="40">
        <f>(F30+G30+H30+I30+J30+K30)/6</f>
        <v>3.1666666666666665</v>
      </c>
      <c r="M30" s="6">
        <f>M34+M35+M36+M37+M38+M39</f>
        <v>4</v>
      </c>
      <c r="N30" s="6">
        <f t="shared" ref="N30:O30" si="8">N34+N35+N36+N37+N38+N39</f>
        <v>2</v>
      </c>
      <c r="O30" s="6">
        <f t="shared" si="8"/>
        <v>2</v>
      </c>
      <c r="P30" s="40">
        <f>(M30+N30+O30)/3</f>
        <v>2.6666666666666665</v>
      </c>
    </row>
    <row r="31" spans="1:16" ht="31.5" x14ac:dyDescent="0.25">
      <c r="A31" s="19"/>
      <c r="B31" s="19" t="s">
        <v>32</v>
      </c>
      <c r="C31" s="3"/>
      <c r="D31" s="3"/>
      <c r="E31" s="3"/>
      <c r="F31" s="37">
        <f>F32/F33*100</f>
        <v>33.591190319043932</v>
      </c>
      <c r="G31" s="37">
        <f t="shared" ref="G31:O31" si="9">G32/G33*100</f>
        <v>32.530028168534457</v>
      </c>
      <c r="H31" s="37">
        <f t="shared" si="9"/>
        <v>28.873480071088785</v>
      </c>
      <c r="I31" s="37">
        <f t="shared" si="9"/>
        <v>27.399316274224244</v>
      </c>
      <c r="J31" s="37">
        <f t="shared" si="9"/>
        <v>36.388151239034848</v>
      </c>
      <c r="K31" s="37">
        <f t="shared" si="9"/>
        <v>34.427586495945015</v>
      </c>
      <c r="L31" s="38"/>
      <c r="M31" s="37">
        <f t="shared" si="9"/>
        <v>29.783504742086521</v>
      </c>
      <c r="N31" s="37">
        <f t="shared" si="9"/>
        <v>35.302241716645995</v>
      </c>
      <c r="O31" s="37">
        <f t="shared" si="9"/>
        <v>38.071025661396682</v>
      </c>
      <c r="P31" s="15"/>
    </row>
    <row r="32" spans="1:16" ht="15.75" x14ac:dyDescent="0.25">
      <c r="A32" s="21"/>
      <c r="B32" s="4" t="s">
        <v>33</v>
      </c>
      <c r="C32" s="4"/>
      <c r="D32" s="4"/>
      <c r="E32" s="4"/>
      <c r="F32" s="4">
        <f>129749.5-56003.3</f>
        <v>73746.2</v>
      </c>
      <c r="G32" s="4">
        <v>30568.5</v>
      </c>
      <c r="H32" s="4">
        <v>138663.29999999999</v>
      </c>
      <c r="I32" s="4">
        <v>35689.5</v>
      </c>
      <c r="J32" s="4">
        <v>53125.5</v>
      </c>
      <c r="K32" s="4">
        <v>3285.7</v>
      </c>
      <c r="L32" s="15"/>
      <c r="M32" s="4">
        <v>7442.6</v>
      </c>
      <c r="N32" s="4">
        <v>2760.6</v>
      </c>
      <c r="O32" s="4">
        <v>6708.8</v>
      </c>
      <c r="P32" s="15"/>
    </row>
    <row r="33" spans="1:16" ht="15.75" x14ac:dyDescent="0.25">
      <c r="A33" s="21"/>
      <c r="B33" s="4" t="s">
        <v>34</v>
      </c>
      <c r="C33" s="4"/>
      <c r="D33" s="4"/>
      <c r="E33" s="4"/>
      <c r="F33" s="4">
        <f>275543.6-56003.3</f>
        <v>219540.3</v>
      </c>
      <c r="G33" s="4">
        <v>93970.1</v>
      </c>
      <c r="H33" s="4">
        <v>480244.5</v>
      </c>
      <c r="I33" s="4">
        <v>130256.9</v>
      </c>
      <c r="J33" s="4">
        <v>145996.70000000001</v>
      </c>
      <c r="K33" s="4">
        <v>9543.7999999999993</v>
      </c>
      <c r="L33" s="15"/>
      <c r="M33" s="4">
        <v>24989</v>
      </c>
      <c r="N33" s="4">
        <v>7819.9</v>
      </c>
      <c r="O33" s="4">
        <v>17621.8</v>
      </c>
      <c r="P33" s="15"/>
    </row>
    <row r="34" spans="1:16" ht="15.75" x14ac:dyDescent="0.25">
      <c r="A34" s="7"/>
      <c r="B34" s="2"/>
      <c r="C34" s="2" t="s">
        <v>35</v>
      </c>
      <c r="D34" s="2"/>
      <c r="E34" s="2">
        <v>5</v>
      </c>
      <c r="F34" s="2"/>
      <c r="G34" s="2"/>
      <c r="H34" s="2"/>
      <c r="I34" s="2"/>
      <c r="J34" s="2"/>
      <c r="K34" s="2"/>
      <c r="L34" s="15"/>
      <c r="M34" s="2"/>
      <c r="N34" s="2"/>
      <c r="O34" s="2"/>
      <c r="P34" s="15"/>
    </row>
    <row r="35" spans="1:16" ht="15.75" x14ac:dyDescent="0.25">
      <c r="A35" s="7"/>
      <c r="B35" s="2"/>
      <c r="C35" s="2" t="s">
        <v>36</v>
      </c>
      <c r="D35" s="2"/>
      <c r="E35" s="2">
        <v>4</v>
      </c>
      <c r="F35" s="2"/>
      <c r="G35" s="2"/>
      <c r="H35" s="2">
        <v>4</v>
      </c>
      <c r="I35" s="2">
        <v>4</v>
      </c>
      <c r="J35" s="2"/>
      <c r="K35" s="2"/>
      <c r="L35" s="15"/>
      <c r="M35" s="2">
        <v>4</v>
      </c>
      <c r="N35" s="2"/>
      <c r="O35" s="2"/>
      <c r="P35" s="15"/>
    </row>
    <row r="36" spans="1:16" ht="15.75" x14ac:dyDescent="0.25">
      <c r="A36" s="7"/>
      <c r="B36" s="2"/>
      <c r="C36" s="2" t="s">
        <v>37</v>
      </c>
      <c r="D36" s="2"/>
      <c r="E36" s="2">
        <v>3</v>
      </c>
      <c r="F36" s="2">
        <v>3</v>
      </c>
      <c r="G36" s="2">
        <v>3</v>
      </c>
      <c r="H36" s="2"/>
      <c r="I36" s="2"/>
      <c r="J36" s="2"/>
      <c r="K36" s="2">
        <v>3</v>
      </c>
      <c r="L36" s="15"/>
      <c r="M36" s="2"/>
      <c r="N36" s="2"/>
      <c r="O36" s="2"/>
      <c r="P36" s="15"/>
    </row>
    <row r="37" spans="1:16" ht="15.75" x14ac:dyDescent="0.25">
      <c r="A37" s="7"/>
      <c r="B37" s="2"/>
      <c r="C37" s="2" t="s">
        <v>38</v>
      </c>
      <c r="D37" s="2"/>
      <c r="E37" s="2">
        <v>2</v>
      </c>
      <c r="F37" s="2"/>
      <c r="G37" s="2"/>
      <c r="H37" s="2"/>
      <c r="I37" s="2"/>
      <c r="J37" s="2">
        <v>2</v>
      </c>
      <c r="K37" s="2"/>
      <c r="L37" s="15"/>
      <c r="M37" s="2"/>
      <c r="N37" s="2">
        <v>2</v>
      </c>
      <c r="O37" s="2">
        <v>2</v>
      </c>
      <c r="P37" s="15"/>
    </row>
    <row r="38" spans="1:16" ht="15.75" x14ac:dyDescent="0.25">
      <c r="A38" s="7"/>
      <c r="B38" s="2"/>
      <c r="C38" s="2" t="s">
        <v>39</v>
      </c>
      <c r="D38" s="2"/>
      <c r="E38" s="2">
        <v>1</v>
      </c>
      <c r="F38" s="2"/>
      <c r="G38" s="2"/>
      <c r="H38" s="2"/>
      <c r="I38" s="2"/>
      <c r="J38" s="2"/>
      <c r="K38" s="2"/>
      <c r="L38" s="15"/>
      <c r="M38" s="2"/>
      <c r="N38" s="2"/>
      <c r="O38" s="2"/>
      <c r="P38" s="15"/>
    </row>
    <row r="39" spans="1:16" ht="15.75" x14ac:dyDescent="0.25">
      <c r="A39" s="7"/>
      <c r="B39" s="2"/>
      <c r="C39" s="2" t="s">
        <v>40</v>
      </c>
      <c r="D39" s="2"/>
      <c r="E39" s="2">
        <v>0</v>
      </c>
      <c r="F39" s="2">
        <v>0</v>
      </c>
      <c r="G39" s="2"/>
      <c r="H39" s="2"/>
      <c r="I39" s="2"/>
      <c r="J39" s="2"/>
      <c r="K39" s="2"/>
      <c r="L39" s="15"/>
      <c r="M39" s="2"/>
      <c r="N39" s="2"/>
      <c r="O39" s="2"/>
      <c r="P39" s="15"/>
    </row>
    <row r="40" spans="1:16" ht="280.5" customHeight="1" x14ac:dyDescent="0.25">
      <c r="A40" s="50" t="s">
        <v>41</v>
      </c>
      <c r="B40" s="51"/>
      <c r="C40" s="51"/>
      <c r="D40" s="51" t="s">
        <v>15</v>
      </c>
      <c r="E40" s="51">
        <v>5</v>
      </c>
      <c r="F40" s="6">
        <f t="shared" ref="F40:K40" si="10">F44+F46+F47+F45</f>
        <v>4</v>
      </c>
      <c r="G40" s="6">
        <f t="shared" si="10"/>
        <v>5</v>
      </c>
      <c r="H40" s="6">
        <f t="shared" si="10"/>
        <v>4</v>
      </c>
      <c r="I40" s="6">
        <f t="shared" si="10"/>
        <v>4</v>
      </c>
      <c r="J40" s="6">
        <f t="shared" si="10"/>
        <v>5</v>
      </c>
      <c r="K40" s="6">
        <f t="shared" si="10"/>
        <v>5</v>
      </c>
      <c r="L40" s="13">
        <f>(F40+G40+H40+I40+J40+K40)/6</f>
        <v>4.5</v>
      </c>
      <c r="M40" s="6">
        <f>M44+M46+M47+M45</f>
        <v>4</v>
      </c>
      <c r="N40" s="6">
        <f>N44+N46+N47+N45</f>
        <v>4</v>
      </c>
      <c r="O40" s="6">
        <f>O44+O45+O46</f>
        <v>4</v>
      </c>
      <c r="P40" s="40">
        <f>(M40+N40+O40)/3</f>
        <v>4</v>
      </c>
    </row>
    <row r="41" spans="1:16" ht="25.5" customHeight="1" x14ac:dyDescent="0.25">
      <c r="A41" s="19"/>
      <c r="B41" s="3" t="s">
        <v>42</v>
      </c>
      <c r="C41" s="3"/>
      <c r="D41" s="3"/>
      <c r="E41" s="3"/>
      <c r="F41" s="37">
        <f>F42/F43*100</f>
        <v>97.564759755147165</v>
      </c>
      <c r="G41" s="37">
        <f t="shared" ref="G41:O41" si="11">G42/G43*100</f>
        <v>100</v>
      </c>
      <c r="H41" s="37">
        <f t="shared" si="11"/>
        <v>96.920801938876238</v>
      </c>
      <c r="I41" s="37">
        <f t="shared" si="11"/>
        <v>96.41723640399556</v>
      </c>
      <c r="J41" s="37">
        <f t="shared" si="11"/>
        <v>100</v>
      </c>
      <c r="K41" s="37">
        <f t="shared" si="11"/>
        <v>100</v>
      </c>
      <c r="L41" s="38"/>
      <c r="M41" s="37">
        <f t="shared" si="11"/>
        <v>99.423818477485511</v>
      </c>
      <c r="N41" s="37">
        <f t="shared" si="11"/>
        <v>95.494787965374513</v>
      </c>
      <c r="O41" s="37">
        <f t="shared" si="11"/>
        <v>99.142562639620067</v>
      </c>
      <c r="P41" s="15"/>
    </row>
    <row r="42" spans="1:16" ht="15.75" x14ac:dyDescent="0.25">
      <c r="A42" s="21"/>
      <c r="B42" s="4" t="s">
        <v>43</v>
      </c>
      <c r="C42" s="4"/>
      <c r="D42" s="4"/>
      <c r="E42" s="4"/>
      <c r="F42" s="4">
        <v>5082191.43</v>
      </c>
      <c r="G42" s="4">
        <v>602731.69999999995</v>
      </c>
      <c r="H42" s="4">
        <v>698798.1</v>
      </c>
      <c r="I42" s="4">
        <v>86871.93</v>
      </c>
      <c r="J42" s="48">
        <v>622400</v>
      </c>
      <c r="K42" s="48">
        <v>64800</v>
      </c>
      <c r="L42" s="15"/>
      <c r="M42" s="4">
        <v>990710.23</v>
      </c>
      <c r="N42" s="48">
        <v>620821.93000000005</v>
      </c>
      <c r="O42" s="4">
        <v>546324.1</v>
      </c>
      <c r="P42" s="15"/>
    </row>
    <row r="43" spans="1:16" ht="15.75" x14ac:dyDescent="0.25">
      <c r="A43" s="21"/>
      <c r="B43" s="4" t="s">
        <v>44</v>
      </c>
      <c r="C43" s="4"/>
      <c r="D43" s="4"/>
      <c r="E43" s="4"/>
      <c r="F43" s="4">
        <v>5209044.17</v>
      </c>
      <c r="G43" s="4">
        <v>602731.69999999995</v>
      </c>
      <c r="H43" s="4">
        <v>720999.09</v>
      </c>
      <c r="I43" s="4">
        <v>90100</v>
      </c>
      <c r="J43" s="4">
        <v>622400</v>
      </c>
      <c r="K43" s="4">
        <v>64800</v>
      </c>
      <c r="L43" s="15"/>
      <c r="M43" s="49">
        <v>996451.6</v>
      </c>
      <c r="N43" s="48">
        <v>650110.80000000005</v>
      </c>
      <c r="O43" s="4">
        <v>551049</v>
      </c>
      <c r="P43" s="15"/>
    </row>
    <row r="44" spans="1:16" ht="15.75" x14ac:dyDescent="0.25">
      <c r="A44" s="10"/>
      <c r="B44" s="9"/>
      <c r="C44" s="9" t="s">
        <v>45</v>
      </c>
      <c r="D44" s="9"/>
      <c r="E44" s="9">
        <v>5</v>
      </c>
      <c r="F44" s="2"/>
      <c r="G44" s="2">
        <v>5</v>
      </c>
      <c r="H44" s="2"/>
      <c r="I44" s="2"/>
      <c r="J44" s="2">
        <v>5</v>
      </c>
      <c r="K44" s="2">
        <v>5</v>
      </c>
      <c r="L44" s="15"/>
      <c r="M44" s="2"/>
      <c r="N44" s="2"/>
      <c r="O44" s="2"/>
      <c r="P44" s="15"/>
    </row>
    <row r="45" spans="1:16" ht="15.75" x14ac:dyDescent="0.25">
      <c r="A45" s="10"/>
      <c r="B45" s="9"/>
      <c r="C45" s="9" t="s">
        <v>158</v>
      </c>
      <c r="D45" s="9"/>
      <c r="E45" s="9">
        <v>4</v>
      </c>
      <c r="F45" s="2">
        <v>4</v>
      </c>
      <c r="G45" s="2"/>
      <c r="H45" s="2">
        <v>4</v>
      </c>
      <c r="I45" s="2">
        <v>4</v>
      </c>
      <c r="J45" s="2"/>
      <c r="K45" s="2"/>
      <c r="L45" s="15"/>
      <c r="M45" s="2">
        <v>4</v>
      </c>
      <c r="N45" s="2">
        <v>4</v>
      </c>
      <c r="O45" s="2">
        <v>4</v>
      </c>
      <c r="P45" s="15"/>
    </row>
    <row r="46" spans="1:16" ht="15.75" x14ac:dyDescent="0.25">
      <c r="A46" s="10"/>
      <c r="B46" s="9"/>
      <c r="C46" s="9" t="s">
        <v>46</v>
      </c>
      <c r="D46" s="9"/>
      <c r="E46" s="9">
        <v>3</v>
      </c>
      <c r="F46" s="2"/>
      <c r="G46" s="2"/>
      <c r="H46" s="2"/>
      <c r="I46" s="2"/>
      <c r="J46" s="2"/>
      <c r="K46" s="2"/>
      <c r="L46" s="15"/>
      <c r="M46" s="2"/>
      <c r="N46" s="2"/>
      <c r="O46" s="2"/>
      <c r="P46" s="15"/>
    </row>
    <row r="47" spans="1:16" ht="15.75" x14ac:dyDescent="0.25">
      <c r="A47" s="10"/>
      <c r="B47" s="9"/>
      <c r="C47" s="9" t="s">
        <v>47</v>
      </c>
      <c r="D47" s="9"/>
      <c r="E47" s="9">
        <v>0</v>
      </c>
      <c r="F47" s="2"/>
      <c r="G47" s="2"/>
      <c r="H47" s="2"/>
      <c r="I47" s="2"/>
      <c r="J47" s="2"/>
      <c r="K47" s="2"/>
      <c r="L47" s="15"/>
      <c r="M47" s="2"/>
      <c r="N47" s="2"/>
      <c r="O47" s="2"/>
      <c r="P47" s="15"/>
    </row>
    <row r="48" spans="1:16" ht="189" x14ac:dyDescent="0.25">
      <c r="A48" s="50" t="s">
        <v>166</v>
      </c>
      <c r="B48" s="51"/>
      <c r="C48" s="51"/>
      <c r="D48" s="51" t="s">
        <v>15</v>
      </c>
      <c r="E48" s="51">
        <v>5</v>
      </c>
      <c r="F48" s="6">
        <f>F52+F54+F55+F53+F56+F57</f>
        <v>2</v>
      </c>
      <c r="G48" s="6">
        <f t="shared" ref="G48:K48" si="12">G52+G54+G55+G53+G56+G57</f>
        <v>4</v>
      </c>
      <c r="H48" s="6">
        <f t="shared" si="12"/>
        <v>2</v>
      </c>
      <c r="I48" s="6">
        <f t="shared" si="12"/>
        <v>3</v>
      </c>
      <c r="J48" s="6">
        <f t="shared" si="12"/>
        <v>2</v>
      </c>
      <c r="K48" s="6">
        <f t="shared" si="12"/>
        <v>5</v>
      </c>
      <c r="L48" s="13">
        <f>(F48+G48+H48+I48+J48+K48)/6</f>
        <v>3</v>
      </c>
      <c r="M48" s="6">
        <f>M52+M54+M55+M53+M56+M57</f>
        <v>0</v>
      </c>
      <c r="N48" s="6">
        <f t="shared" ref="N48:O48" si="13">N52+N54+N55+N53+N56+N57</f>
        <v>0</v>
      </c>
      <c r="O48" s="6">
        <f t="shared" si="13"/>
        <v>0</v>
      </c>
      <c r="P48" s="40">
        <f>(M48+N48+O48)/3</f>
        <v>0</v>
      </c>
    </row>
    <row r="49" spans="1:16" ht="15.75" x14ac:dyDescent="0.25">
      <c r="A49" s="3"/>
      <c r="B49" s="3" t="s">
        <v>167</v>
      </c>
      <c r="C49" s="3"/>
      <c r="D49" s="3"/>
      <c r="E49" s="3"/>
      <c r="F49" s="37">
        <f>F50/F51*100</f>
        <v>2.2557639703008987</v>
      </c>
      <c r="G49" s="37">
        <f t="shared" ref="G49:O49" si="14">G50/G51*100</f>
        <v>0.26323422373267225</v>
      </c>
      <c r="H49" s="37">
        <f t="shared" si="14"/>
        <v>2.3780738240149044</v>
      </c>
      <c r="I49" s="37">
        <f t="shared" si="14"/>
        <v>1.4906894633431413</v>
      </c>
      <c r="J49" s="37">
        <f t="shared" si="14"/>
        <v>2.5562740829648156</v>
      </c>
      <c r="K49" s="37" t="e">
        <f t="shared" si="14"/>
        <v>#DIV/0!</v>
      </c>
      <c r="L49" s="15"/>
      <c r="M49" s="37" t="e">
        <f t="shared" si="14"/>
        <v>#DIV/0!</v>
      </c>
      <c r="N49" s="37" t="e">
        <f t="shared" si="14"/>
        <v>#DIV/0!</v>
      </c>
      <c r="O49" s="37" t="e">
        <f t="shared" si="14"/>
        <v>#DIV/0!</v>
      </c>
      <c r="P49" s="15"/>
    </row>
    <row r="50" spans="1:16" ht="15.75" x14ac:dyDescent="0.25">
      <c r="A50" s="4"/>
      <c r="B50" s="4" t="s">
        <v>174</v>
      </c>
      <c r="C50" s="4"/>
      <c r="D50" s="4"/>
      <c r="E50" s="4"/>
      <c r="F50" s="4">
        <v>230.9</v>
      </c>
      <c r="G50" s="4">
        <v>48.1</v>
      </c>
      <c r="H50" s="4">
        <v>7602.4</v>
      </c>
      <c r="I50" s="4">
        <v>1723</v>
      </c>
      <c r="J50" s="4">
        <v>1680.4</v>
      </c>
      <c r="K50" s="4">
        <v>0</v>
      </c>
      <c r="L50" s="15"/>
      <c r="M50" s="4"/>
      <c r="N50" s="4"/>
      <c r="O50" s="4"/>
      <c r="P50" s="15"/>
    </row>
    <row r="51" spans="1:16" ht="15.75" x14ac:dyDescent="0.25">
      <c r="A51" s="4"/>
      <c r="B51" s="4" t="s">
        <v>175</v>
      </c>
      <c r="C51" s="4"/>
      <c r="D51" s="4"/>
      <c r="E51" s="4"/>
      <c r="F51" s="4">
        <v>10236</v>
      </c>
      <c r="G51" s="4">
        <v>18272.7</v>
      </c>
      <c r="H51" s="4">
        <v>319687.3</v>
      </c>
      <c r="I51" s="4">
        <v>115584.1</v>
      </c>
      <c r="J51" s="4">
        <v>65736.3</v>
      </c>
      <c r="K51" s="4">
        <v>0</v>
      </c>
      <c r="L51" s="15"/>
      <c r="M51" s="4"/>
      <c r="N51" s="4"/>
      <c r="O51" s="4"/>
      <c r="P51" s="15"/>
    </row>
    <row r="52" spans="1:16" ht="15.75" x14ac:dyDescent="0.25">
      <c r="A52" s="9"/>
      <c r="B52" s="9"/>
      <c r="C52" s="9" t="s">
        <v>168</v>
      </c>
      <c r="D52" s="9"/>
      <c r="E52" s="9">
        <v>5</v>
      </c>
      <c r="F52" s="2"/>
      <c r="G52" s="2"/>
      <c r="H52" s="2"/>
      <c r="I52" s="2"/>
      <c r="J52" s="2"/>
      <c r="K52" s="2">
        <v>5</v>
      </c>
      <c r="L52" s="15"/>
      <c r="M52" s="2"/>
      <c r="N52" s="2"/>
      <c r="O52" s="2"/>
      <c r="P52" s="15"/>
    </row>
    <row r="53" spans="1:16" ht="15.75" x14ac:dyDescent="0.25">
      <c r="A53" s="9"/>
      <c r="B53" s="9"/>
      <c r="C53" s="9" t="s">
        <v>169</v>
      </c>
      <c r="D53" s="9"/>
      <c r="E53" s="9">
        <v>4</v>
      </c>
      <c r="F53" s="2"/>
      <c r="G53" s="2">
        <v>4</v>
      </c>
      <c r="H53" s="2"/>
      <c r="I53" s="2"/>
      <c r="J53" s="2"/>
      <c r="K53" s="2"/>
      <c r="L53" s="15"/>
      <c r="M53" s="2"/>
      <c r="N53" s="2"/>
      <c r="O53" s="2"/>
      <c r="P53" s="15"/>
    </row>
    <row r="54" spans="1:16" ht="15.75" x14ac:dyDescent="0.25">
      <c r="A54" s="9"/>
      <c r="B54" s="9"/>
      <c r="C54" s="9" t="s">
        <v>170</v>
      </c>
      <c r="D54" s="9"/>
      <c r="E54" s="9">
        <v>3</v>
      </c>
      <c r="F54" s="2"/>
      <c r="G54" s="2"/>
      <c r="H54" s="2"/>
      <c r="I54" s="2">
        <v>3</v>
      </c>
      <c r="J54" s="2"/>
      <c r="K54" s="2"/>
      <c r="L54" s="15"/>
      <c r="M54" s="2"/>
      <c r="N54" s="2"/>
      <c r="O54" s="2"/>
      <c r="P54" s="15"/>
    </row>
    <row r="55" spans="1:16" ht="15.75" x14ac:dyDescent="0.25">
      <c r="A55" s="9"/>
      <c r="B55" s="9"/>
      <c r="C55" s="23" t="s">
        <v>171</v>
      </c>
      <c r="D55" s="9"/>
      <c r="E55" s="9">
        <v>2</v>
      </c>
      <c r="F55" s="2">
        <v>2</v>
      </c>
      <c r="G55" s="2"/>
      <c r="H55" s="2">
        <v>2</v>
      </c>
      <c r="I55" s="2"/>
      <c r="J55" s="2">
        <v>2</v>
      </c>
      <c r="K55" s="2"/>
      <c r="L55" s="15"/>
      <c r="M55" s="2"/>
      <c r="N55" s="2"/>
      <c r="O55" s="2"/>
      <c r="P55" s="15"/>
    </row>
    <row r="56" spans="1:16" ht="15.75" x14ac:dyDescent="0.25">
      <c r="A56" s="52"/>
      <c r="B56" s="9"/>
      <c r="C56" s="23" t="s">
        <v>172</v>
      </c>
      <c r="D56" s="9"/>
      <c r="E56" s="9">
        <v>1</v>
      </c>
      <c r="F56" s="2"/>
      <c r="G56" s="2"/>
      <c r="H56" s="2"/>
      <c r="I56" s="2"/>
      <c r="J56" s="2"/>
      <c r="K56" s="2"/>
      <c r="L56" s="15"/>
      <c r="M56" s="2"/>
      <c r="N56" s="2"/>
      <c r="O56" s="2"/>
      <c r="P56" s="15"/>
    </row>
    <row r="57" spans="1:16" ht="15.75" x14ac:dyDescent="0.25">
      <c r="A57" s="52"/>
      <c r="B57" s="9"/>
      <c r="C57" s="23" t="s">
        <v>173</v>
      </c>
      <c r="D57" s="9"/>
      <c r="E57" s="9">
        <v>0</v>
      </c>
      <c r="F57" s="2"/>
      <c r="G57" s="2"/>
      <c r="H57" s="2"/>
      <c r="I57" s="2"/>
      <c r="J57" s="2"/>
      <c r="K57" s="2"/>
      <c r="L57" s="15"/>
      <c r="M57" s="2"/>
      <c r="N57" s="2"/>
      <c r="O57" s="2"/>
      <c r="P57" s="15"/>
    </row>
    <row r="58" spans="1:16" ht="204.75" x14ac:dyDescent="0.25">
      <c r="A58" s="53" t="s">
        <v>50</v>
      </c>
      <c r="B58" s="51"/>
      <c r="C58" s="51"/>
      <c r="D58" s="51" t="s">
        <v>15</v>
      </c>
      <c r="E58" s="51">
        <v>5</v>
      </c>
      <c r="F58" s="6">
        <f>F62+F63+F65+F64</f>
        <v>4</v>
      </c>
      <c r="G58" s="6">
        <f t="shared" ref="G58:K58" si="15">G62+G63+G65+G64</f>
        <v>4</v>
      </c>
      <c r="H58" s="6">
        <f t="shared" si="15"/>
        <v>5</v>
      </c>
      <c r="I58" s="6">
        <f t="shared" si="15"/>
        <v>5</v>
      </c>
      <c r="J58" s="6">
        <f t="shared" si="15"/>
        <v>4</v>
      </c>
      <c r="K58" s="6">
        <f t="shared" si="15"/>
        <v>4</v>
      </c>
      <c r="L58" s="40">
        <f>(F58+G58+H58+I58+J58+K58)/6</f>
        <v>4.333333333333333</v>
      </c>
      <c r="M58" s="6">
        <f>M62+M63+M65+M64</f>
        <v>5</v>
      </c>
      <c r="N58" s="6">
        <f t="shared" ref="N58:O58" si="16">N62+N63+N65+N64</f>
        <v>4</v>
      </c>
      <c r="O58" s="6">
        <f t="shared" si="16"/>
        <v>4</v>
      </c>
      <c r="P58" s="40">
        <f>(O58+N58+M58)/3</f>
        <v>4.333333333333333</v>
      </c>
    </row>
    <row r="59" spans="1:16" ht="15.75" x14ac:dyDescent="0.25">
      <c r="A59" s="3"/>
      <c r="B59" s="3" t="s">
        <v>51</v>
      </c>
      <c r="C59" s="3"/>
      <c r="D59" s="3"/>
      <c r="E59" s="3"/>
      <c r="F59" s="37">
        <f>F60/F61*100</f>
        <v>6.0365560365560365</v>
      </c>
      <c r="G59" s="37">
        <f t="shared" ref="G59:O59" si="17">G60/G61*100</f>
        <v>8.1947011706715962</v>
      </c>
      <c r="H59" s="37">
        <f t="shared" si="17"/>
        <v>4.0312746574851159</v>
      </c>
      <c r="I59" s="37">
        <f t="shared" si="17"/>
        <v>4.7575480329368709</v>
      </c>
      <c r="J59" s="37">
        <f t="shared" si="17"/>
        <v>9.9589322381930181</v>
      </c>
      <c r="K59" s="37">
        <f>K60/K61*100</f>
        <v>9.3137254901960791</v>
      </c>
      <c r="L59" s="38"/>
      <c r="M59" s="37">
        <f t="shared" si="17"/>
        <v>0.77720207253886009</v>
      </c>
      <c r="N59" s="37">
        <f t="shared" si="17"/>
        <v>5.755395683453238</v>
      </c>
      <c r="O59" s="37">
        <f t="shared" si="17"/>
        <v>9.4982078853046588</v>
      </c>
      <c r="P59" s="14"/>
    </row>
    <row r="60" spans="1:16" ht="15.75" x14ac:dyDescent="0.25">
      <c r="A60" s="4"/>
      <c r="B60" s="4" t="s">
        <v>48</v>
      </c>
      <c r="C60" s="4"/>
      <c r="D60" s="4"/>
      <c r="E60" s="4"/>
      <c r="F60" s="4">
        <v>251</v>
      </c>
      <c r="G60" s="4">
        <v>133</v>
      </c>
      <c r="H60" s="4">
        <v>2810</v>
      </c>
      <c r="I60" s="4">
        <v>208</v>
      </c>
      <c r="J60" s="4">
        <v>388</v>
      </c>
      <c r="K60" s="4">
        <v>38</v>
      </c>
      <c r="L60" s="15"/>
      <c r="M60" s="4">
        <v>3</v>
      </c>
      <c r="N60" s="4">
        <v>24</v>
      </c>
      <c r="O60" s="4">
        <v>53</v>
      </c>
      <c r="P60" s="15"/>
    </row>
    <row r="61" spans="1:16" ht="15.75" x14ac:dyDescent="0.25">
      <c r="A61" s="4"/>
      <c r="B61" s="4" t="s">
        <v>49</v>
      </c>
      <c r="C61" s="4"/>
      <c r="D61" s="4"/>
      <c r="E61" s="4"/>
      <c r="F61" s="4">
        <v>4158</v>
      </c>
      <c r="G61" s="4">
        <v>1623</v>
      </c>
      <c r="H61" s="4">
        <v>69705</v>
      </c>
      <c r="I61" s="4">
        <v>4372</v>
      </c>
      <c r="J61" s="4">
        <v>3896</v>
      </c>
      <c r="K61" s="4">
        <v>408</v>
      </c>
      <c r="L61" s="15"/>
      <c r="M61" s="4">
        <v>386</v>
      </c>
      <c r="N61" s="4">
        <v>417</v>
      </c>
      <c r="O61" s="4">
        <v>558</v>
      </c>
      <c r="P61" s="15"/>
    </row>
    <row r="62" spans="1:16" ht="15.75" x14ac:dyDescent="0.25">
      <c r="A62" s="9"/>
      <c r="B62" s="9"/>
      <c r="C62" s="9" t="s">
        <v>162</v>
      </c>
      <c r="D62" s="9"/>
      <c r="E62" s="9">
        <v>5</v>
      </c>
      <c r="F62" s="2"/>
      <c r="G62" s="2"/>
      <c r="H62" s="2">
        <v>5</v>
      </c>
      <c r="I62" s="2">
        <v>5</v>
      </c>
      <c r="J62" s="2"/>
      <c r="K62" s="2"/>
      <c r="L62" s="15"/>
      <c r="M62" s="2">
        <v>5</v>
      </c>
      <c r="N62" s="2"/>
      <c r="O62" s="2"/>
      <c r="P62" s="15"/>
    </row>
    <row r="63" spans="1:16" ht="15.75" x14ac:dyDescent="0.25">
      <c r="A63" s="9"/>
      <c r="B63" s="9"/>
      <c r="C63" s="9" t="s">
        <v>160</v>
      </c>
      <c r="D63" s="9"/>
      <c r="E63" s="9">
        <v>4</v>
      </c>
      <c r="F63" s="2">
        <v>4</v>
      </c>
      <c r="G63" s="2">
        <v>4</v>
      </c>
      <c r="H63" s="2"/>
      <c r="I63" s="2"/>
      <c r="J63" s="2">
        <v>4</v>
      </c>
      <c r="K63" s="2">
        <v>4</v>
      </c>
      <c r="L63" s="15"/>
      <c r="M63" s="2"/>
      <c r="N63" s="2">
        <v>4</v>
      </c>
      <c r="O63" s="2">
        <v>4</v>
      </c>
      <c r="P63" s="15"/>
    </row>
    <row r="64" spans="1:16" ht="15.75" x14ac:dyDescent="0.25">
      <c r="A64" s="9"/>
      <c r="B64" s="9"/>
      <c r="C64" s="9" t="s">
        <v>161</v>
      </c>
      <c r="D64" s="9"/>
      <c r="E64" s="9">
        <v>3</v>
      </c>
      <c r="F64" s="2"/>
      <c r="G64" s="2"/>
      <c r="H64" s="2"/>
      <c r="I64" s="2"/>
      <c r="J64" s="2"/>
      <c r="K64" s="2"/>
      <c r="L64" s="15"/>
      <c r="M64" s="2"/>
      <c r="N64" s="2"/>
      <c r="O64" s="2"/>
      <c r="P64" s="15"/>
    </row>
    <row r="65" spans="1:16" ht="15.75" x14ac:dyDescent="0.25">
      <c r="A65" s="9"/>
      <c r="B65" s="9"/>
      <c r="C65" s="9" t="s">
        <v>159</v>
      </c>
      <c r="D65" s="9"/>
      <c r="E65" s="9">
        <v>0</v>
      </c>
      <c r="F65" s="2"/>
      <c r="G65" s="2"/>
      <c r="H65" s="2"/>
      <c r="I65" s="2"/>
      <c r="J65" s="2"/>
      <c r="K65" s="2"/>
      <c r="L65" s="15"/>
      <c r="M65" s="2"/>
      <c r="N65" s="2"/>
      <c r="O65" s="2"/>
      <c r="P65" s="15"/>
    </row>
    <row r="66" spans="1:16" ht="126" x14ac:dyDescent="0.25">
      <c r="A66" s="5" t="s">
        <v>52</v>
      </c>
      <c r="B66" s="6"/>
      <c r="C66" s="6"/>
      <c r="D66" s="6" t="s">
        <v>56</v>
      </c>
      <c r="E66" s="6">
        <v>5</v>
      </c>
      <c r="F66" s="6">
        <f>F70+F71+F72</f>
        <v>5</v>
      </c>
      <c r="G66" s="6">
        <f t="shared" ref="G66:O66" si="18">G70+G71+G72</f>
        <v>5</v>
      </c>
      <c r="H66" s="6">
        <f t="shared" si="18"/>
        <v>5</v>
      </c>
      <c r="I66" s="6">
        <f t="shared" si="18"/>
        <v>0</v>
      </c>
      <c r="J66" s="6">
        <f t="shared" si="18"/>
        <v>5</v>
      </c>
      <c r="K66" s="6">
        <f>K70+K71+K72</f>
        <v>5</v>
      </c>
      <c r="L66" s="40">
        <f>(F66+G66+H66+I66+J66+K66)/6</f>
        <v>4.166666666666667</v>
      </c>
      <c r="M66" s="6">
        <f t="shared" si="18"/>
        <v>5</v>
      </c>
      <c r="N66" s="6">
        <f t="shared" si="18"/>
        <v>0</v>
      </c>
      <c r="O66" s="6">
        <f t="shared" si="18"/>
        <v>0</v>
      </c>
      <c r="P66" s="40">
        <f>(M66+N66+O66)/3</f>
        <v>1.6666666666666667</v>
      </c>
    </row>
    <row r="67" spans="1:16" ht="15.75" x14ac:dyDescent="0.25">
      <c r="A67" s="3"/>
      <c r="B67" s="3" t="s">
        <v>115</v>
      </c>
      <c r="C67" s="3"/>
      <c r="D67" s="3"/>
      <c r="E67" s="3"/>
      <c r="F67" s="37">
        <f>F68-F69</f>
        <v>-12.900000000000006</v>
      </c>
      <c r="G67" s="37">
        <f t="shared" ref="G67:O67" si="19">G68-G69</f>
        <v>-657.7</v>
      </c>
      <c r="H67" s="37">
        <f t="shared" si="19"/>
        <v>-173.10000000000002</v>
      </c>
      <c r="I67" s="37">
        <f t="shared" si="19"/>
        <v>0.3</v>
      </c>
      <c r="J67" s="37">
        <f t="shared" si="19"/>
        <v>-39.300000000000011</v>
      </c>
      <c r="K67" s="37">
        <f t="shared" si="19"/>
        <v>-1</v>
      </c>
      <c r="L67" s="38"/>
      <c r="M67" s="37">
        <f t="shared" si="19"/>
        <v>0</v>
      </c>
      <c r="N67" s="37">
        <f t="shared" si="19"/>
        <v>0.1</v>
      </c>
      <c r="O67" s="37">
        <f t="shared" si="19"/>
        <v>12</v>
      </c>
      <c r="P67" s="15"/>
    </row>
    <row r="68" spans="1:16" ht="15.75" x14ac:dyDescent="0.25">
      <c r="A68" s="4"/>
      <c r="B68" s="4" t="s">
        <v>116</v>
      </c>
      <c r="C68" s="4"/>
      <c r="D68" s="4"/>
      <c r="E68" s="4"/>
      <c r="F68" s="4">
        <v>149.9</v>
      </c>
      <c r="G68" s="4">
        <v>10.3</v>
      </c>
      <c r="H68" s="4">
        <v>33.299999999999997</v>
      </c>
      <c r="I68" s="4">
        <v>0.3</v>
      </c>
      <c r="J68" s="4">
        <v>88.6</v>
      </c>
      <c r="K68" s="4">
        <v>3.2</v>
      </c>
      <c r="L68" s="15"/>
      <c r="M68" s="4">
        <v>0</v>
      </c>
      <c r="N68" s="4">
        <v>0.2</v>
      </c>
      <c r="O68" s="4">
        <v>12</v>
      </c>
      <c r="P68" s="15"/>
    </row>
    <row r="69" spans="1:16" ht="15.75" x14ac:dyDescent="0.25">
      <c r="A69" s="4"/>
      <c r="B69" s="4" t="s">
        <v>117</v>
      </c>
      <c r="C69" s="4"/>
      <c r="D69" s="4"/>
      <c r="E69" s="4"/>
      <c r="F69" s="4">
        <v>162.80000000000001</v>
      </c>
      <c r="G69" s="4">
        <v>668</v>
      </c>
      <c r="H69" s="4">
        <v>206.4</v>
      </c>
      <c r="I69" s="4">
        <v>0</v>
      </c>
      <c r="J69" s="4">
        <v>127.9</v>
      </c>
      <c r="K69" s="4">
        <v>4.2</v>
      </c>
      <c r="L69" s="15"/>
      <c r="M69" s="4">
        <v>0</v>
      </c>
      <c r="N69" s="4">
        <v>0.1</v>
      </c>
      <c r="O69" s="4">
        <v>0</v>
      </c>
      <c r="P69" s="15"/>
    </row>
    <row r="70" spans="1:16" ht="30.75" customHeight="1" x14ac:dyDescent="0.25">
      <c r="A70" s="2"/>
      <c r="B70" s="2"/>
      <c r="C70" s="7" t="s">
        <v>53</v>
      </c>
      <c r="D70" s="2"/>
      <c r="E70" s="2">
        <v>5</v>
      </c>
      <c r="F70" s="2">
        <v>5</v>
      </c>
      <c r="G70" s="2">
        <v>5</v>
      </c>
      <c r="H70" s="2">
        <v>5</v>
      </c>
      <c r="I70" s="2"/>
      <c r="J70" s="2">
        <v>5</v>
      </c>
      <c r="K70" s="2">
        <v>5</v>
      </c>
      <c r="L70" s="15"/>
      <c r="M70" s="2">
        <v>5</v>
      </c>
      <c r="N70" s="2">
        <v>0</v>
      </c>
      <c r="O70" s="2"/>
      <c r="P70" s="15"/>
    </row>
    <row r="71" spans="1:16" ht="54" customHeight="1" x14ac:dyDescent="0.25">
      <c r="A71" s="2"/>
      <c r="B71" s="2"/>
      <c r="C71" s="7" t="s">
        <v>54</v>
      </c>
      <c r="D71" s="2"/>
      <c r="E71" s="2">
        <v>3</v>
      </c>
      <c r="F71" s="2"/>
      <c r="G71" s="2"/>
      <c r="H71" s="2"/>
      <c r="I71" s="2"/>
      <c r="J71" s="2"/>
      <c r="K71" s="2"/>
      <c r="L71" s="15"/>
      <c r="M71" s="2"/>
      <c r="N71" s="2"/>
      <c r="O71" s="2"/>
      <c r="P71" s="15"/>
    </row>
    <row r="72" spans="1:16" ht="39" customHeight="1" x14ac:dyDescent="0.25">
      <c r="A72" s="2"/>
      <c r="B72" s="2"/>
      <c r="C72" s="7" t="s">
        <v>55</v>
      </c>
      <c r="D72" s="2"/>
      <c r="E72" s="2">
        <v>0</v>
      </c>
      <c r="F72" s="2"/>
      <c r="G72" s="2"/>
      <c r="H72" s="2"/>
      <c r="I72" s="2">
        <v>0</v>
      </c>
      <c r="J72" s="2"/>
      <c r="K72" s="2"/>
      <c r="L72" s="15"/>
      <c r="M72" s="2"/>
      <c r="N72" s="2">
        <v>0</v>
      </c>
      <c r="O72" s="2">
        <v>0</v>
      </c>
      <c r="P72" s="15"/>
    </row>
    <row r="73" spans="1:16" ht="78.75" x14ac:dyDescent="0.25">
      <c r="A73" s="8" t="s">
        <v>60</v>
      </c>
      <c r="B73" s="6"/>
      <c r="C73" s="6"/>
      <c r="D73" s="6" t="s">
        <v>56</v>
      </c>
      <c r="E73" s="6">
        <v>5</v>
      </c>
      <c r="F73" s="6">
        <f>F75+F76</f>
        <v>5</v>
      </c>
      <c r="G73" s="6">
        <f t="shared" ref="G73:O73" si="20">G75+G76</f>
        <v>5</v>
      </c>
      <c r="H73" s="6">
        <f t="shared" si="20"/>
        <v>5</v>
      </c>
      <c r="I73" s="6">
        <f t="shared" si="20"/>
        <v>5</v>
      </c>
      <c r="J73" s="6">
        <f>J75+J76</f>
        <v>5</v>
      </c>
      <c r="K73" s="6">
        <f>K75+K76</f>
        <v>5</v>
      </c>
      <c r="L73" s="40">
        <f>(F73+G73+H73+I73+J73+K73)/6</f>
        <v>5</v>
      </c>
      <c r="M73" s="6">
        <f t="shared" si="20"/>
        <v>5</v>
      </c>
      <c r="N73" s="6">
        <f t="shared" si="20"/>
        <v>5</v>
      </c>
      <c r="O73" s="6">
        <f t="shared" si="20"/>
        <v>5</v>
      </c>
      <c r="P73" s="40">
        <f>(M73+N73+O73)/3</f>
        <v>5</v>
      </c>
    </row>
    <row r="74" spans="1:16" ht="15.75" x14ac:dyDescent="0.25">
      <c r="A74" s="3"/>
      <c r="B74" s="17" t="s">
        <v>57</v>
      </c>
      <c r="C74" s="3"/>
      <c r="D74" s="3"/>
      <c r="E74" s="3"/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8"/>
      <c r="M74" s="37">
        <v>0</v>
      </c>
      <c r="N74" s="37">
        <v>0</v>
      </c>
      <c r="O74" s="37">
        <v>0</v>
      </c>
      <c r="P74" s="15"/>
    </row>
    <row r="75" spans="1:16" ht="15.75" x14ac:dyDescent="0.25">
      <c r="A75" s="2"/>
      <c r="B75" s="2"/>
      <c r="C75" s="2" t="s">
        <v>58</v>
      </c>
      <c r="D75" s="2"/>
      <c r="E75" s="2">
        <v>5</v>
      </c>
      <c r="F75" s="2">
        <v>5</v>
      </c>
      <c r="G75" s="2">
        <v>5</v>
      </c>
      <c r="H75" s="2">
        <v>5</v>
      </c>
      <c r="I75" s="2">
        <v>5</v>
      </c>
      <c r="J75" s="2">
        <v>5</v>
      </c>
      <c r="K75" s="2">
        <v>5</v>
      </c>
      <c r="L75" s="15"/>
      <c r="M75" s="2">
        <v>5</v>
      </c>
      <c r="N75" s="2">
        <v>5</v>
      </c>
      <c r="O75" s="2">
        <v>5</v>
      </c>
      <c r="P75" s="15"/>
    </row>
    <row r="76" spans="1:16" ht="15.75" x14ac:dyDescent="0.25">
      <c r="A76" s="2"/>
      <c r="B76" s="2"/>
      <c r="C76" s="2" t="s">
        <v>59</v>
      </c>
      <c r="D76" s="2"/>
      <c r="E76" s="2">
        <v>0</v>
      </c>
      <c r="F76" s="2"/>
      <c r="G76" s="2"/>
      <c r="H76" s="2"/>
      <c r="I76" s="2"/>
      <c r="J76" s="2"/>
      <c r="K76" s="2"/>
      <c r="L76" s="15"/>
      <c r="M76" s="2"/>
      <c r="N76" s="2"/>
      <c r="O76" s="2"/>
      <c r="P76" s="15"/>
    </row>
    <row r="77" spans="1:16" ht="15.75" x14ac:dyDescent="0.25">
      <c r="A77" s="78" t="s">
        <v>61</v>
      </c>
      <c r="B77" s="79"/>
      <c r="C77" s="79"/>
      <c r="D77" s="79"/>
      <c r="E77" s="12">
        <f>E78+E82+E88</f>
        <v>15</v>
      </c>
      <c r="F77" s="12">
        <f t="shared" ref="F77:O77" si="21">F78+F82+F88</f>
        <v>15</v>
      </c>
      <c r="G77" s="12">
        <f t="shared" si="21"/>
        <v>15</v>
      </c>
      <c r="H77" s="12">
        <f t="shared" si="21"/>
        <v>15</v>
      </c>
      <c r="I77" s="12">
        <f t="shared" si="21"/>
        <v>15</v>
      </c>
      <c r="J77" s="12">
        <f t="shared" si="21"/>
        <v>15</v>
      </c>
      <c r="K77" s="12">
        <f t="shared" si="21"/>
        <v>15</v>
      </c>
      <c r="L77" s="16"/>
      <c r="M77" s="12">
        <f t="shared" si="21"/>
        <v>15</v>
      </c>
      <c r="N77" s="12">
        <f t="shared" si="21"/>
        <v>15</v>
      </c>
      <c r="O77" s="12">
        <f t="shared" si="21"/>
        <v>15</v>
      </c>
      <c r="P77" s="16"/>
    </row>
    <row r="78" spans="1:16" ht="141.75" x14ac:dyDescent="0.25">
      <c r="A78" s="18" t="s">
        <v>62</v>
      </c>
      <c r="B78" s="6"/>
      <c r="C78" s="6"/>
      <c r="D78" s="6"/>
      <c r="E78" s="6">
        <v>5</v>
      </c>
      <c r="F78" s="6">
        <f>F80+F81</f>
        <v>5</v>
      </c>
      <c r="G78" s="6">
        <f t="shared" ref="G78:O78" si="22">G80+G81</f>
        <v>5</v>
      </c>
      <c r="H78" s="6">
        <f t="shared" si="22"/>
        <v>5</v>
      </c>
      <c r="I78" s="6">
        <f t="shared" si="22"/>
        <v>5</v>
      </c>
      <c r="J78" s="6">
        <f t="shared" si="22"/>
        <v>5</v>
      </c>
      <c r="K78" s="6">
        <f t="shared" si="22"/>
        <v>5</v>
      </c>
      <c r="L78" s="40">
        <f>(F78+G78+H78+I78+J78+K78)/6</f>
        <v>5</v>
      </c>
      <c r="M78" s="6">
        <f t="shared" si="22"/>
        <v>5</v>
      </c>
      <c r="N78" s="6">
        <f t="shared" si="22"/>
        <v>5</v>
      </c>
      <c r="O78" s="6">
        <f t="shared" si="22"/>
        <v>5</v>
      </c>
      <c r="P78" s="40">
        <f>(M78+N78+O78)/3</f>
        <v>5</v>
      </c>
    </row>
    <row r="79" spans="1:16" ht="15.75" x14ac:dyDescent="0.25">
      <c r="A79" s="3"/>
      <c r="B79" s="3" t="s">
        <v>63</v>
      </c>
      <c r="C79" s="3"/>
      <c r="D79" s="3"/>
      <c r="E79" s="3"/>
      <c r="F79" s="3"/>
      <c r="G79" s="3"/>
      <c r="H79" s="3"/>
      <c r="I79" s="3"/>
      <c r="J79" s="3"/>
      <c r="K79" s="3"/>
      <c r="L79" s="15"/>
      <c r="M79" s="3"/>
      <c r="N79" s="3"/>
      <c r="O79" s="3"/>
      <c r="P79" s="15"/>
    </row>
    <row r="80" spans="1:16" ht="110.25" x14ac:dyDescent="0.25">
      <c r="A80" s="9"/>
      <c r="B80" s="9"/>
      <c r="C80" s="10" t="s">
        <v>64</v>
      </c>
      <c r="D80" s="9"/>
      <c r="E80" s="9">
        <v>5</v>
      </c>
      <c r="F80" s="9">
        <v>5</v>
      </c>
      <c r="G80" s="9">
        <v>5</v>
      </c>
      <c r="H80" s="9">
        <v>5</v>
      </c>
      <c r="I80" s="9">
        <v>5</v>
      </c>
      <c r="J80" s="9">
        <v>5</v>
      </c>
      <c r="K80" s="9">
        <v>5</v>
      </c>
      <c r="L80" s="15"/>
      <c r="M80" s="9">
        <v>5</v>
      </c>
      <c r="N80" s="9">
        <v>5</v>
      </c>
      <c r="O80" s="9">
        <v>5</v>
      </c>
      <c r="P80" s="15"/>
    </row>
    <row r="81" spans="1:18" ht="126" x14ac:dyDescent="0.25">
      <c r="A81" s="9"/>
      <c r="B81" s="9"/>
      <c r="C81" s="10" t="s">
        <v>65</v>
      </c>
      <c r="D81" s="9"/>
      <c r="E81" s="9"/>
      <c r="F81" s="9"/>
      <c r="G81" s="9"/>
      <c r="H81" s="9"/>
      <c r="I81" s="9"/>
      <c r="J81" s="9"/>
      <c r="K81" s="9"/>
      <c r="L81" s="15"/>
      <c r="M81" s="9"/>
      <c r="N81" s="9"/>
      <c r="O81" s="9"/>
      <c r="P81" s="15"/>
    </row>
    <row r="82" spans="1:18" ht="220.5" x14ac:dyDescent="0.25">
      <c r="A82" s="8" t="s">
        <v>66</v>
      </c>
      <c r="B82" s="6"/>
      <c r="C82" s="6"/>
      <c r="D82" s="6" t="s">
        <v>15</v>
      </c>
      <c r="E82" s="6">
        <v>5</v>
      </c>
      <c r="F82" s="6">
        <f>F86+F87</f>
        <v>5</v>
      </c>
      <c r="G82" s="6">
        <f t="shared" ref="G82:O82" si="23">G86+G87</f>
        <v>5</v>
      </c>
      <c r="H82" s="6">
        <f t="shared" si="23"/>
        <v>5</v>
      </c>
      <c r="I82" s="6">
        <f t="shared" si="23"/>
        <v>5</v>
      </c>
      <c r="J82" s="6">
        <f t="shared" si="23"/>
        <v>5</v>
      </c>
      <c r="K82" s="6">
        <f t="shared" si="23"/>
        <v>5</v>
      </c>
      <c r="L82" s="40">
        <f>(J82+F82+G82+H82+I82+K82)/6</f>
        <v>5</v>
      </c>
      <c r="M82" s="6">
        <f t="shared" si="23"/>
        <v>5</v>
      </c>
      <c r="N82" s="6">
        <f t="shared" si="23"/>
        <v>5</v>
      </c>
      <c r="O82" s="6">
        <f t="shared" si="23"/>
        <v>5</v>
      </c>
      <c r="P82" s="40">
        <f>(M82+N82+O82)/3</f>
        <v>5</v>
      </c>
    </row>
    <row r="83" spans="1:18" ht="15.75" x14ac:dyDescent="0.25">
      <c r="A83" s="3"/>
      <c r="B83" s="3" t="s">
        <v>67</v>
      </c>
      <c r="C83" s="3"/>
      <c r="D83" s="3"/>
      <c r="E83" s="3"/>
      <c r="F83" s="37">
        <f>F84/F85*100</f>
        <v>100</v>
      </c>
      <c r="G83" s="37">
        <f t="shared" ref="G83:O83" si="24">G84/G85*100</f>
        <v>100</v>
      </c>
      <c r="H83" s="37">
        <f t="shared" si="24"/>
        <v>100</v>
      </c>
      <c r="I83" s="37" t="e">
        <f t="shared" si="24"/>
        <v>#DIV/0!</v>
      </c>
      <c r="J83" s="37" t="e">
        <f t="shared" si="24"/>
        <v>#DIV/0!</v>
      </c>
      <c r="K83" s="37" t="e">
        <f t="shared" si="24"/>
        <v>#DIV/0!</v>
      </c>
      <c r="L83" s="38"/>
      <c r="M83" s="37" t="e">
        <f t="shared" si="24"/>
        <v>#DIV/0!</v>
      </c>
      <c r="N83" s="37" t="e">
        <f t="shared" si="24"/>
        <v>#DIV/0!</v>
      </c>
      <c r="O83" s="37" t="e">
        <f t="shared" si="24"/>
        <v>#DIV/0!</v>
      </c>
      <c r="P83" s="15"/>
    </row>
    <row r="84" spans="1:18" ht="15.75" x14ac:dyDescent="0.25">
      <c r="A84" s="4"/>
      <c r="B84" s="4" t="s">
        <v>68</v>
      </c>
      <c r="C84" s="4"/>
      <c r="D84" s="4"/>
      <c r="E84" s="4"/>
      <c r="F84" s="4">
        <v>17462.009999999998</v>
      </c>
      <c r="G84" s="4">
        <v>7708.59</v>
      </c>
      <c r="H84" s="4">
        <v>2840079.84</v>
      </c>
      <c r="I84" s="4">
        <v>0</v>
      </c>
      <c r="J84" s="4">
        <v>0</v>
      </c>
      <c r="K84" s="4">
        <v>0</v>
      </c>
      <c r="L84" s="15"/>
      <c r="M84" s="4">
        <v>0</v>
      </c>
      <c r="N84" s="4">
        <v>0</v>
      </c>
      <c r="O84" s="4">
        <v>0</v>
      </c>
      <c r="P84" s="15"/>
    </row>
    <row r="85" spans="1:18" ht="15.75" x14ac:dyDescent="0.25">
      <c r="A85" s="4"/>
      <c r="B85" s="4" t="s">
        <v>69</v>
      </c>
      <c r="C85" s="4"/>
      <c r="D85" s="4"/>
      <c r="E85" s="4"/>
      <c r="F85" s="4">
        <v>17462.009999999998</v>
      </c>
      <c r="G85" s="4">
        <v>7708.59</v>
      </c>
      <c r="H85" s="4">
        <v>2840079.84</v>
      </c>
      <c r="I85" s="4">
        <v>0</v>
      </c>
      <c r="J85" s="4">
        <v>0</v>
      </c>
      <c r="K85" s="4">
        <v>0</v>
      </c>
      <c r="L85" s="15"/>
      <c r="M85" s="4">
        <v>0</v>
      </c>
      <c r="N85" s="4">
        <v>0</v>
      </c>
      <c r="O85" s="4">
        <v>0</v>
      </c>
      <c r="P85" s="15"/>
    </row>
    <row r="86" spans="1:18" ht="15.75" x14ac:dyDescent="0.25">
      <c r="A86" s="2"/>
      <c r="B86" s="2"/>
      <c r="C86" s="2" t="s">
        <v>70</v>
      </c>
      <c r="D86" s="2"/>
      <c r="E86" s="2">
        <v>5</v>
      </c>
      <c r="F86" s="2">
        <v>5</v>
      </c>
      <c r="G86" s="2">
        <v>5</v>
      </c>
      <c r="H86" s="2">
        <v>5</v>
      </c>
      <c r="I86" s="2">
        <v>5</v>
      </c>
      <c r="J86" s="2">
        <v>5</v>
      </c>
      <c r="K86" s="2">
        <v>5</v>
      </c>
      <c r="L86" s="15"/>
      <c r="M86" s="2">
        <v>5</v>
      </c>
      <c r="N86" s="2">
        <v>5</v>
      </c>
      <c r="O86" s="2">
        <v>5</v>
      </c>
      <c r="P86" s="15"/>
    </row>
    <row r="87" spans="1:18" ht="15.75" x14ac:dyDescent="0.25">
      <c r="A87" s="2"/>
      <c r="B87" s="2"/>
      <c r="C87" s="2" t="s">
        <v>71</v>
      </c>
      <c r="D87" s="2"/>
      <c r="E87" s="2">
        <v>0</v>
      </c>
      <c r="F87" s="2"/>
      <c r="G87" s="2"/>
      <c r="H87" s="2">
        <v>0</v>
      </c>
      <c r="I87" s="2"/>
      <c r="J87" s="2"/>
      <c r="K87" s="2"/>
      <c r="L87" s="15"/>
      <c r="M87" s="2"/>
      <c r="N87" s="2"/>
      <c r="O87" s="2"/>
      <c r="P87" s="15"/>
    </row>
    <row r="88" spans="1:18" ht="189" x14ac:dyDescent="0.25">
      <c r="A88" s="8" t="s">
        <v>72</v>
      </c>
      <c r="B88" s="6"/>
      <c r="C88" s="6"/>
      <c r="D88" s="6" t="s">
        <v>56</v>
      </c>
      <c r="E88" s="6">
        <v>5</v>
      </c>
      <c r="F88" s="6">
        <f>F92+F93</f>
        <v>5</v>
      </c>
      <c r="G88" s="6">
        <f t="shared" ref="G88:O88" si="25">G92+G93</f>
        <v>5</v>
      </c>
      <c r="H88" s="6">
        <f t="shared" si="25"/>
        <v>5</v>
      </c>
      <c r="I88" s="6">
        <f t="shared" si="25"/>
        <v>5</v>
      </c>
      <c r="J88" s="6">
        <f t="shared" si="25"/>
        <v>5</v>
      </c>
      <c r="K88" s="6">
        <f t="shared" si="25"/>
        <v>5</v>
      </c>
      <c r="L88" s="40">
        <f>(F88+G88+H88+I88+J88+K88)/6</f>
        <v>5</v>
      </c>
      <c r="M88" s="6">
        <f t="shared" si="25"/>
        <v>5</v>
      </c>
      <c r="N88" s="6">
        <f t="shared" si="25"/>
        <v>5</v>
      </c>
      <c r="O88" s="6">
        <f t="shared" si="25"/>
        <v>5</v>
      </c>
      <c r="P88" s="40">
        <f>(M88+N88+O88)/3</f>
        <v>5</v>
      </c>
    </row>
    <row r="89" spans="1:18" ht="15.75" x14ac:dyDescent="0.25">
      <c r="A89" s="3"/>
      <c r="B89" s="3" t="s">
        <v>118</v>
      </c>
      <c r="C89" s="3"/>
      <c r="D89" s="3"/>
      <c r="E89" s="3"/>
      <c r="F89" s="37">
        <f>F90-F91</f>
        <v>0</v>
      </c>
      <c r="G89" s="37">
        <f t="shared" ref="G89:O89" si="26">G90-G91</f>
        <v>0</v>
      </c>
      <c r="H89" s="37">
        <f t="shared" si="26"/>
        <v>0</v>
      </c>
      <c r="I89" s="37">
        <f t="shared" si="26"/>
        <v>0</v>
      </c>
      <c r="J89" s="37">
        <f t="shared" si="26"/>
        <v>0</v>
      </c>
      <c r="K89" s="37">
        <f t="shared" si="26"/>
        <v>0</v>
      </c>
      <c r="L89" s="38"/>
      <c r="M89" s="37">
        <f t="shared" si="26"/>
        <v>0</v>
      </c>
      <c r="N89" s="37">
        <f t="shared" si="26"/>
        <v>0</v>
      </c>
      <c r="O89" s="37">
        <f t="shared" si="26"/>
        <v>0</v>
      </c>
      <c r="P89" s="15"/>
    </row>
    <row r="90" spans="1:18" ht="15.75" x14ac:dyDescent="0.25">
      <c r="A90" s="4"/>
      <c r="B90" s="4" t="s">
        <v>74</v>
      </c>
      <c r="C90" s="4"/>
      <c r="D90" s="4"/>
      <c r="E90" s="4"/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15"/>
      <c r="M90" s="4">
        <v>0</v>
      </c>
      <c r="N90" s="4">
        <v>0</v>
      </c>
      <c r="O90" s="4">
        <v>0</v>
      </c>
      <c r="P90" s="15"/>
    </row>
    <row r="91" spans="1:18" ht="15.75" x14ac:dyDescent="0.25">
      <c r="A91" s="4"/>
      <c r="B91" s="4" t="s">
        <v>73</v>
      </c>
      <c r="C91" s="4"/>
      <c r="D91" s="4"/>
      <c r="E91" s="4"/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15"/>
      <c r="M91" s="4">
        <v>0</v>
      </c>
      <c r="N91" s="4">
        <v>0</v>
      </c>
      <c r="O91" s="4">
        <v>0</v>
      </c>
      <c r="P91" s="15"/>
      <c r="Q91" s="11"/>
      <c r="R91" s="11"/>
    </row>
    <row r="92" spans="1:18" ht="15.75" x14ac:dyDescent="0.25">
      <c r="A92" s="9"/>
      <c r="B92" s="9"/>
      <c r="C92" s="9" t="s">
        <v>75</v>
      </c>
      <c r="D92" s="9"/>
      <c r="E92" s="9">
        <v>5</v>
      </c>
      <c r="F92" s="9">
        <v>5</v>
      </c>
      <c r="G92" s="9">
        <v>5</v>
      </c>
      <c r="H92" s="9">
        <v>5</v>
      </c>
      <c r="I92" s="9">
        <v>5</v>
      </c>
      <c r="J92" s="9">
        <v>5</v>
      </c>
      <c r="K92" s="9">
        <v>5</v>
      </c>
      <c r="L92" s="15"/>
      <c r="M92" s="9">
        <v>5</v>
      </c>
      <c r="N92" s="9">
        <v>5</v>
      </c>
      <c r="O92" s="9">
        <v>5</v>
      </c>
      <c r="P92" s="15"/>
      <c r="Q92" s="11"/>
      <c r="R92" s="11"/>
    </row>
    <row r="93" spans="1:18" ht="15.75" x14ac:dyDescent="0.25">
      <c r="A93" s="2"/>
      <c r="B93" s="2"/>
      <c r="C93" s="2" t="s">
        <v>76</v>
      </c>
      <c r="D93" s="2"/>
      <c r="E93" s="2">
        <v>0</v>
      </c>
      <c r="F93" s="2"/>
      <c r="G93" s="2"/>
      <c r="H93" s="2"/>
      <c r="I93" s="2"/>
      <c r="J93" s="2"/>
      <c r="K93" s="2"/>
      <c r="L93" s="15"/>
      <c r="M93" s="2"/>
      <c r="N93" s="2"/>
      <c r="O93" s="2"/>
      <c r="P93" s="15"/>
      <c r="Q93" s="11"/>
      <c r="R93" s="11"/>
    </row>
    <row r="94" spans="1:18" ht="15.75" x14ac:dyDescent="0.25">
      <c r="A94" s="75" t="s">
        <v>78</v>
      </c>
      <c r="B94" s="76"/>
      <c r="C94" s="76"/>
      <c r="D94" s="77"/>
      <c r="E94" s="12">
        <f>E95</f>
        <v>5</v>
      </c>
      <c r="F94" s="12">
        <f t="shared" ref="F94:O94" si="27">F95</f>
        <v>5</v>
      </c>
      <c r="G94" s="12">
        <f t="shared" si="27"/>
        <v>5</v>
      </c>
      <c r="H94" s="12">
        <f t="shared" si="27"/>
        <v>5</v>
      </c>
      <c r="I94" s="12">
        <f t="shared" si="27"/>
        <v>5</v>
      </c>
      <c r="J94" s="12">
        <f t="shared" si="27"/>
        <v>5</v>
      </c>
      <c r="K94" s="12">
        <f t="shared" si="27"/>
        <v>5</v>
      </c>
      <c r="L94" s="16"/>
      <c r="M94" s="12">
        <f t="shared" si="27"/>
        <v>5</v>
      </c>
      <c r="N94" s="12">
        <f t="shared" si="27"/>
        <v>5</v>
      </c>
      <c r="O94" s="12">
        <f t="shared" si="27"/>
        <v>5</v>
      </c>
      <c r="P94" s="16"/>
      <c r="Q94" s="11"/>
      <c r="R94" s="11"/>
    </row>
    <row r="95" spans="1:18" ht="126" x14ac:dyDescent="0.25">
      <c r="A95" s="8" t="s">
        <v>77</v>
      </c>
      <c r="B95" s="6"/>
      <c r="C95" s="6"/>
      <c r="D95" s="6"/>
      <c r="E95" s="6">
        <v>5</v>
      </c>
      <c r="F95" s="6">
        <f>F97+F98</f>
        <v>5</v>
      </c>
      <c r="G95" s="6">
        <f t="shared" ref="G95:O95" si="28">G97+G98</f>
        <v>5</v>
      </c>
      <c r="H95" s="6">
        <f t="shared" si="28"/>
        <v>5</v>
      </c>
      <c r="I95" s="6">
        <f t="shared" si="28"/>
        <v>5</v>
      </c>
      <c r="J95" s="6">
        <f t="shared" si="28"/>
        <v>5</v>
      </c>
      <c r="K95" s="6">
        <f t="shared" si="28"/>
        <v>5</v>
      </c>
      <c r="L95" s="40">
        <f>(F95+G95+H95+I95+J95+K95)/6</f>
        <v>5</v>
      </c>
      <c r="M95" s="6">
        <f t="shared" si="28"/>
        <v>5</v>
      </c>
      <c r="N95" s="6">
        <f t="shared" si="28"/>
        <v>5</v>
      </c>
      <c r="O95" s="6">
        <f t="shared" si="28"/>
        <v>5</v>
      </c>
      <c r="P95" s="40">
        <f>(M95+N95+O95)/3</f>
        <v>5</v>
      </c>
      <c r="Q95" s="11"/>
      <c r="R95" s="11"/>
    </row>
    <row r="96" spans="1:18" ht="15.75" x14ac:dyDescent="0.25">
      <c r="A96" s="3"/>
      <c r="B96" s="3" t="s">
        <v>79</v>
      </c>
      <c r="C96" s="3"/>
      <c r="D96" s="3"/>
      <c r="E96" s="3"/>
      <c r="F96" s="3"/>
      <c r="G96" s="3"/>
      <c r="H96" s="3"/>
      <c r="I96" s="3"/>
      <c r="J96" s="3"/>
      <c r="K96" s="3"/>
      <c r="L96" s="15"/>
      <c r="M96" s="3"/>
      <c r="N96" s="3"/>
      <c r="O96" s="3"/>
      <c r="P96" s="15"/>
      <c r="Q96" s="11"/>
      <c r="R96" s="11"/>
    </row>
    <row r="97" spans="1:18" ht="31.5" x14ac:dyDescent="0.25">
      <c r="A97" s="9"/>
      <c r="B97" s="10"/>
      <c r="C97" s="10" t="s">
        <v>80</v>
      </c>
      <c r="D97" s="9"/>
      <c r="E97" s="9">
        <v>0</v>
      </c>
      <c r="F97" s="9"/>
      <c r="G97" s="9"/>
      <c r="H97" s="9"/>
      <c r="I97" s="9"/>
      <c r="J97" s="9"/>
      <c r="K97" s="9"/>
      <c r="L97" s="15"/>
      <c r="M97" s="9"/>
      <c r="N97" s="9"/>
      <c r="O97" s="9"/>
      <c r="P97" s="15"/>
      <c r="Q97" s="11"/>
      <c r="R97" s="11"/>
    </row>
    <row r="98" spans="1:18" ht="31.5" x14ac:dyDescent="0.25">
      <c r="A98" s="9"/>
      <c r="B98" s="10"/>
      <c r="C98" s="10" t="s">
        <v>81</v>
      </c>
      <c r="D98" s="9"/>
      <c r="E98" s="9">
        <v>5</v>
      </c>
      <c r="F98" s="9">
        <v>5</v>
      </c>
      <c r="G98" s="9">
        <v>5</v>
      </c>
      <c r="H98" s="9">
        <v>5</v>
      </c>
      <c r="I98" s="9">
        <v>5</v>
      </c>
      <c r="J98" s="9">
        <v>5</v>
      </c>
      <c r="K98" s="9">
        <v>5</v>
      </c>
      <c r="L98" s="15"/>
      <c r="M98" s="9">
        <v>5</v>
      </c>
      <c r="N98" s="9">
        <v>5</v>
      </c>
      <c r="O98" s="9">
        <v>5</v>
      </c>
      <c r="P98" s="15"/>
      <c r="Q98" s="11"/>
      <c r="R98" s="11"/>
    </row>
    <row r="99" spans="1:18" ht="38.25" customHeight="1" x14ac:dyDescent="0.25">
      <c r="A99" s="80" t="s">
        <v>130</v>
      </c>
      <c r="B99" s="81"/>
      <c r="C99" s="81"/>
      <c r="D99" s="82"/>
      <c r="E99" s="12">
        <f t="shared" ref="E99:K99" si="29">E100</f>
        <v>5</v>
      </c>
      <c r="F99" s="12">
        <f t="shared" si="29"/>
        <v>5</v>
      </c>
      <c r="G99" s="12">
        <f t="shared" si="29"/>
        <v>5</v>
      </c>
      <c r="H99" s="12">
        <f t="shared" si="29"/>
        <v>5</v>
      </c>
      <c r="I99" s="12">
        <f t="shared" si="29"/>
        <v>5</v>
      </c>
      <c r="J99" s="12">
        <f t="shared" si="29"/>
        <v>5</v>
      </c>
      <c r="K99" s="12">
        <f t="shared" si="29"/>
        <v>5</v>
      </c>
      <c r="L99" s="16"/>
      <c r="M99" s="12">
        <f>M100</f>
        <v>5</v>
      </c>
      <c r="N99" s="12">
        <f t="shared" ref="N99:O99" si="30">N100</f>
        <v>5</v>
      </c>
      <c r="O99" s="12">
        <f t="shared" si="30"/>
        <v>5</v>
      </c>
      <c r="P99" s="16"/>
      <c r="Q99" s="11"/>
      <c r="R99" s="11"/>
    </row>
    <row r="100" spans="1:18" ht="141.75" x14ac:dyDescent="0.25">
      <c r="A100" s="20" t="s">
        <v>82</v>
      </c>
      <c r="B100" s="6"/>
      <c r="C100" s="6"/>
      <c r="D100" s="6" t="s">
        <v>15</v>
      </c>
      <c r="E100" s="6">
        <v>5</v>
      </c>
      <c r="F100" s="6">
        <f>F105+F106+F107+F108+F109</f>
        <v>5</v>
      </c>
      <c r="G100" s="6">
        <f t="shared" ref="G100:J100" si="31">G105+G106+G107+G108+G109</f>
        <v>5</v>
      </c>
      <c r="H100" s="6">
        <f t="shared" si="31"/>
        <v>5</v>
      </c>
      <c r="I100" s="6">
        <f t="shared" si="31"/>
        <v>5</v>
      </c>
      <c r="J100" s="6">
        <f t="shared" si="31"/>
        <v>5</v>
      </c>
      <c r="K100" s="6">
        <f>K105+K106+K107+K108+K109</f>
        <v>5</v>
      </c>
      <c r="L100" s="40">
        <f>(F100+G100+H100+I100+J100+K100)/6</f>
        <v>5</v>
      </c>
      <c r="M100" s="6">
        <v>5</v>
      </c>
      <c r="N100" s="6">
        <f>N105+N106+N107+N108+N109</f>
        <v>5</v>
      </c>
      <c r="O100" s="6">
        <f>O105+O106+O107+O108+O109</f>
        <v>5</v>
      </c>
      <c r="P100" s="40">
        <f>(M100+N100+O100)/3</f>
        <v>5</v>
      </c>
      <c r="Q100" s="11"/>
      <c r="R100" s="11"/>
    </row>
    <row r="101" spans="1:18" ht="15.75" x14ac:dyDescent="0.25">
      <c r="A101" s="3"/>
      <c r="B101" s="3" t="s">
        <v>83</v>
      </c>
      <c r="C101" s="3"/>
      <c r="D101" s="3"/>
      <c r="E101" s="3"/>
      <c r="F101" s="37" t="e">
        <f>((F102+F103)/F104)*100</f>
        <v>#DIV/0!</v>
      </c>
      <c r="G101" s="37" t="e">
        <f t="shared" ref="G101:O101" si="32">((G102+G103)/G104)*100</f>
        <v>#DIV/0!</v>
      </c>
      <c r="H101" s="37" t="e">
        <f t="shared" si="32"/>
        <v>#DIV/0!</v>
      </c>
      <c r="I101" s="37" t="e">
        <f t="shared" si="32"/>
        <v>#DIV/0!</v>
      </c>
      <c r="J101" s="37" t="e">
        <f t="shared" si="32"/>
        <v>#DIV/0!</v>
      </c>
      <c r="K101" s="37" t="e">
        <f t="shared" si="32"/>
        <v>#DIV/0!</v>
      </c>
      <c r="L101" s="38"/>
      <c r="M101" s="37" t="e">
        <f t="shared" si="32"/>
        <v>#DIV/0!</v>
      </c>
      <c r="N101" s="37" t="e">
        <f t="shared" si="32"/>
        <v>#DIV/0!</v>
      </c>
      <c r="O101" s="37" t="e">
        <f t="shared" si="32"/>
        <v>#DIV/0!</v>
      </c>
      <c r="P101" s="15"/>
      <c r="Q101" s="11"/>
      <c r="R101" s="11"/>
    </row>
    <row r="102" spans="1:18" ht="15.75" x14ac:dyDescent="0.25">
      <c r="A102" s="4"/>
      <c r="B102" s="4" t="s">
        <v>84</v>
      </c>
      <c r="C102" s="4"/>
      <c r="D102" s="4"/>
      <c r="E102" s="4"/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15"/>
      <c r="M102" s="4">
        <v>0</v>
      </c>
      <c r="N102" s="4">
        <v>0</v>
      </c>
      <c r="O102" s="4">
        <v>0</v>
      </c>
      <c r="P102" s="15"/>
      <c r="Q102" s="11"/>
      <c r="R102" s="11"/>
    </row>
    <row r="103" spans="1:18" ht="15.75" x14ac:dyDescent="0.25">
      <c r="A103" s="4"/>
      <c r="B103" s="4" t="s">
        <v>85</v>
      </c>
      <c r="C103" s="4"/>
      <c r="D103" s="4"/>
      <c r="E103" s="4"/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15"/>
      <c r="M103" s="4">
        <v>0</v>
      </c>
      <c r="N103" s="4">
        <v>0</v>
      </c>
      <c r="O103" s="4">
        <v>0</v>
      </c>
      <c r="P103" s="15"/>
      <c r="Q103" s="11"/>
      <c r="R103" s="11"/>
    </row>
    <row r="104" spans="1:18" ht="15.75" x14ac:dyDescent="0.25">
      <c r="A104" s="4"/>
      <c r="B104" s="4" t="s">
        <v>86</v>
      </c>
      <c r="C104" s="4"/>
      <c r="D104" s="4"/>
      <c r="E104" s="4"/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15"/>
      <c r="M104" s="4">
        <v>0</v>
      </c>
      <c r="N104" s="4">
        <v>0</v>
      </c>
      <c r="O104" s="4">
        <v>0</v>
      </c>
      <c r="P104" s="15"/>
      <c r="Q104" s="11"/>
      <c r="R104" s="11"/>
    </row>
    <row r="105" spans="1:18" ht="15.75" x14ac:dyDescent="0.25">
      <c r="A105" s="2"/>
      <c r="B105" s="2"/>
      <c r="C105" s="2" t="s">
        <v>87</v>
      </c>
      <c r="D105" s="2"/>
      <c r="E105" s="2">
        <v>5</v>
      </c>
      <c r="F105" s="2">
        <v>5</v>
      </c>
      <c r="G105" s="2">
        <v>5</v>
      </c>
      <c r="H105" s="2">
        <v>5</v>
      </c>
      <c r="I105" s="2">
        <v>5</v>
      </c>
      <c r="J105" s="2">
        <v>5</v>
      </c>
      <c r="K105" s="2">
        <v>5</v>
      </c>
      <c r="L105" s="15"/>
      <c r="M105" s="2">
        <v>5</v>
      </c>
      <c r="N105" s="2">
        <v>5</v>
      </c>
      <c r="O105" s="2">
        <v>5</v>
      </c>
      <c r="P105" s="15"/>
      <c r="Q105" s="11"/>
      <c r="R105" s="11"/>
    </row>
    <row r="106" spans="1:18" ht="15.75" x14ac:dyDescent="0.25">
      <c r="A106" s="2"/>
      <c r="B106" s="2"/>
      <c r="C106" s="2" t="s">
        <v>88</v>
      </c>
      <c r="D106" s="2"/>
      <c r="E106" s="2">
        <v>4</v>
      </c>
      <c r="F106" s="2"/>
      <c r="G106" s="2"/>
      <c r="H106" s="2"/>
      <c r="I106" s="2"/>
      <c r="J106" s="2"/>
      <c r="K106" s="2"/>
      <c r="L106" s="15"/>
      <c r="M106" s="2"/>
      <c r="N106" s="2"/>
      <c r="O106" s="2"/>
      <c r="P106" s="15"/>
      <c r="Q106" s="11"/>
      <c r="R106" s="11"/>
    </row>
    <row r="107" spans="1:18" ht="15.75" x14ac:dyDescent="0.25">
      <c r="A107" s="2"/>
      <c r="B107" s="2"/>
      <c r="C107" s="2" t="s">
        <v>89</v>
      </c>
      <c r="D107" s="2"/>
      <c r="E107" s="2">
        <v>3</v>
      </c>
      <c r="F107" s="2"/>
      <c r="G107" s="2"/>
      <c r="H107" s="2"/>
      <c r="I107" s="2"/>
      <c r="J107" s="2"/>
      <c r="K107" s="2"/>
      <c r="L107" s="15"/>
      <c r="M107" s="2"/>
      <c r="N107" s="2"/>
      <c r="O107" s="2"/>
      <c r="P107" s="15"/>
      <c r="Q107" s="11"/>
      <c r="R107" s="11"/>
    </row>
    <row r="108" spans="1:18" ht="15.75" x14ac:dyDescent="0.25">
      <c r="A108" s="2"/>
      <c r="B108" s="2"/>
      <c r="C108" s="2" t="s">
        <v>90</v>
      </c>
      <c r="D108" s="2"/>
      <c r="E108" s="2">
        <v>1</v>
      </c>
      <c r="F108" s="2"/>
      <c r="G108" s="2"/>
      <c r="H108" s="2"/>
      <c r="I108" s="2"/>
      <c r="J108" s="2"/>
      <c r="K108" s="2"/>
      <c r="L108" s="15"/>
      <c r="M108" s="2"/>
      <c r="N108" s="2"/>
      <c r="O108" s="2"/>
      <c r="P108" s="15"/>
      <c r="Q108" s="11"/>
      <c r="R108" s="11"/>
    </row>
    <row r="109" spans="1:18" ht="15.75" x14ac:dyDescent="0.25">
      <c r="A109" s="2"/>
      <c r="B109" s="2"/>
      <c r="C109" s="2" t="s">
        <v>91</v>
      </c>
      <c r="D109" s="2"/>
      <c r="E109" s="2">
        <v>0</v>
      </c>
      <c r="F109" s="2"/>
      <c r="G109" s="2"/>
      <c r="H109" s="2"/>
      <c r="I109" s="2"/>
      <c r="J109" s="2"/>
      <c r="K109" s="2"/>
      <c r="L109" s="15"/>
      <c r="M109" s="2"/>
      <c r="N109" s="2"/>
      <c r="O109" s="2"/>
      <c r="P109" s="15"/>
    </row>
    <row r="110" spans="1:18" ht="15.75" x14ac:dyDescent="0.25">
      <c r="A110" s="75" t="s">
        <v>94</v>
      </c>
      <c r="B110" s="76"/>
      <c r="C110" s="76"/>
      <c r="D110" s="77"/>
      <c r="E110" s="22">
        <f>E111+E120+E129+E133</f>
        <v>20</v>
      </c>
      <c r="F110" s="22">
        <f>F111+F120+F129+F133</f>
        <v>10</v>
      </c>
      <c r="G110" s="22">
        <f>G111+G120+G129+G133</f>
        <v>15</v>
      </c>
      <c r="H110" s="22">
        <f t="shared" ref="H110:K110" si="33">H111+H120+H129+H133</f>
        <v>20</v>
      </c>
      <c r="I110" s="22">
        <f t="shared" si="33"/>
        <v>20</v>
      </c>
      <c r="J110" s="22">
        <f t="shared" si="33"/>
        <v>5</v>
      </c>
      <c r="K110" s="22">
        <f t="shared" si="33"/>
        <v>15</v>
      </c>
      <c r="L110" s="15"/>
      <c r="M110" s="22">
        <f>M111+M120+M129+M133</f>
        <v>15</v>
      </c>
      <c r="N110" s="22">
        <f>N111+N120+N129+N133</f>
        <v>15</v>
      </c>
      <c r="O110" s="22">
        <f>O111+O120+O129+O133</f>
        <v>15</v>
      </c>
      <c r="P110" s="15"/>
    </row>
    <row r="111" spans="1:18" ht="173.25" x14ac:dyDescent="0.25">
      <c r="A111" s="8" t="s">
        <v>131</v>
      </c>
      <c r="B111" s="6"/>
      <c r="C111" s="6"/>
      <c r="D111" s="6" t="s">
        <v>15</v>
      </c>
      <c r="E111" s="6">
        <v>5</v>
      </c>
      <c r="F111" s="6">
        <f>F115+F116+F117+F118+F119</f>
        <v>0</v>
      </c>
      <c r="G111" s="6">
        <f t="shared" ref="G111:N111" si="34">G115+G116+G117+G118+G119</f>
        <v>5</v>
      </c>
      <c r="H111" s="6">
        <f t="shared" si="34"/>
        <v>5</v>
      </c>
      <c r="I111" s="6">
        <f t="shared" si="34"/>
        <v>5</v>
      </c>
      <c r="J111" s="6">
        <f t="shared" si="34"/>
        <v>0</v>
      </c>
      <c r="K111" s="6">
        <f>K115+K116+K117+K118+K119</f>
        <v>5</v>
      </c>
      <c r="L111" s="40">
        <f>(F111+G111+I111+H111+J111+K111)/6</f>
        <v>3.3333333333333335</v>
      </c>
      <c r="M111" s="6">
        <f t="shared" si="34"/>
        <v>5</v>
      </c>
      <c r="N111" s="6">
        <f t="shared" si="34"/>
        <v>5</v>
      </c>
      <c r="O111" s="6">
        <f>O115+O116+O117+O118+O119</f>
        <v>5</v>
      </c>
      <c r="P111" s="40">
        <f>(M111+N111+O111)/3</f>
        <v>5</v>
      </c>
    </row>
    <row r="112" spans="1:18" ht="15.75" x14ac:dyDescent="0.25">
      <c r="A112" s="3"/>
      <c r="B112" s="3" t="s">
        <v>132</v>
      </c>
      <c r="C112" s="3"/>
      <c r="D112" s="3"/>
      <c r="E112" s="3"/>
      <c r="F112" s="37" t="e">
        <f>(F113/F114)*100</f>
        <v>#DIV/0!</v>
      </c>
      <c r="G112" s="37" t="e">
        <f t="shared" ref="G112:O112" si="35">(G113/G114)*100</f>
        <v>#DIV/0!</v>
      </c>
      <c r="H112" s="37">
        <f t="shared" si="35"/>
        <v>100</v>
      </c>
      <c r="I112" s="37">
        <f t="shared" si="35"/>
        <v>100</v>
      </c>
      <c r="J112" s="37" t="e">
        <f t="shared" si="35"/>
        <v>#DIV/0!</v>
      </c>
      <c r="K112" s="37" t="e">
        <f t="shared" si="35"/>
        <v>#DIV/0!</v>
      </c>
      <c r="L112" s="38"/>
      <c r="M112" s="37" t="e">
        <f t="shared" si="35"/>
        <v>#DIV/0!</v>
      </c>
      <c r="N112" s="37" t="e">
        <f t="shared" si="35"/>
        <v>#DIV/0!</v>
      </c>
      <c r="O112" s="37" t="e">
        <f t="shared" si="35"/>
        <v>#DIV/0!</v>
      </c>
      <c r="P112" s="15"/>
    </row>
    <row r="113" spans="1:16" ht="15.75" x14ac:dyDescent="0.25">
      <c r="A113" s="4"/>
      <c r="B113" s="4" t="s">
        <v>95</v>
      </c>
      <c r="C113" s="4"/>
      <c r="D113" s="4"/>
      <c r="E113" s="4"/>
      <c r="F113" s="4">
        <v>0</v>
      </c>
      <c r="G113" s="4"/>
      <c r="H113" s="4">
        <v>1</v>
      </c>
      <c r="I113" s="4">
        <v>8</v>
      </c>
      <c r="J113" s="4"/>
      <c r="K113" s="4"/>
      <c r="L113" s="15"/>
      <c r="M113" s="4">
        <v>0</v>
      </c>
      <c r="N113" s="4">
        <v>0</v>
      </c>
      <c r="O113" s="4"/>
      <c r="P113" s="15"/>
    </row>
    <row r="114" spans="1:16" ht="15.75" x14ac:dyDescent="0.25">
      <c r="A114" s="4"/>
      <c r="B114" s="4" t="s">
        <v>96</v>
      </c>
      <c r="C114" s="4"/>
      <c r="D114" s="4"/>
      <c r="E114" s="4"/>
      <c r="F114" s="4">
        <v>0</v>
      </c>
      <c r="G114" s="4"/>
      <c r="H114" s="4">
        <v>1</v>
      </c>
      <c r="I114" s="4">
        <v>8</v>
      </c>
      <c r="J114" s="4"/>
      <c r="K114" s="4"/>
      <c r="L114" s="15"/>
      <c r="M114" s="4">
        <v>0</v>
      </c>
      <c r="N114" s="4">
        <v>0</v>
      </c>
      <c r="O114" s="4"/>
      <c r="P114" s="15"/>
    </row>
    <row r="115" spans="1:16" ht="15.75" x14ac:dyDescent="0.25">
      <c r="A115" s="2"/>
      <c r="B115" s="2"/>
      <c r="C115" s="2" t="s">
        <v>133</v>
      </c>
      <c r="D115" s="2"/>
      <c r="E115" s="2">
        <v>5</v>
      </c>
      <c r="F115" s="2"/>
      <c r="G115" s="2">
        <v>5</v>
      </c>
      <c r="H115" s="2">
        <v>5</v>
      </c>
      <c r="I115" s="2">
        <v>5</v>
      </c>
      <c r="J115" s="2"/>
      <c r="K115" s="2">
        <v>5</v>
      </c>
      <c r="L115" s="15"/>
      <c r="M115" s="2">
        <v>5</v>
      </c>
      <c r="N115" s="2">
        <v>5</v>
      </c>
      <c r="O115" s="2">
        <v>5</v>
      </c>
      <c r="P115" s="15"/>
    </row>
    <row r="116" spans="1:16" ht="15.75" x14ac:dyDescent="0.25">
      <c r="A116" s="2"/>
      <c r="B116" s="2"/>
      <c r="C116" s="2" t="s">
        <v>134</v>
      </c>
      <c r="D116" s="2"/>
      <c r="E116" s="2">
        <v>4</v>
      </c>
      <c r="F116" s="2"/>
      <c r="G116" s="2"/>
      <c r="H116" s="2"/>
      <c r="I116" s="2"/>
      <c r="J116" s="2"/>
      <c r="K116" s="2"/>
      <c r="L116" s="15"/>
      <c r="M116" s="2"/>
      <c r="N116" s="2"/>
      <c r="O116" s="2"/>
      <c r="P116" s="15"/>
    </row>
    <row r="117" spans="1:16" ht="15.75" x14ac:dyDescent="0.25">
      <c r="A117" s="2"/>
      <c r="B117" s="2"/>
      <c r="C117" s="2" t="s">
        <v>135</v>
      </c>
      <c r="D117" s="2"/>
      <c r="E117" s="2">
        <v>3</v>
      </c>
      <c r="F117" s="2"/>
      <c r="G117" s="2"/>
      <c r="H117" s="2"/>
      <c r="I117" s="2"/>
      <c r="J117" s="2"/>
      <c r="K117" s="2"/>
      <c r="L117" s="15"/>
      <c r="M117" s="2"/>
      <c r="N117" s="2"/>
      <c r="O117" s="2"/>
      <c r="P117" s="15"/>
    </row>
    <row r="118" spans="1:16" ht="15.75" x14ac:dyDescent="0.25">
      <c r="A118" s="2"/>
      <c r="B118" s="2"/>
      <c r="C118" s="2" t="s">
        <v>136</v>
      </c>
      <c r="D118" s="2"/>
      <c r="E118" s="2">
        <v>1</v>
      </c>
      <c r="F118" s="2"/>
      <c r="G118" s="2"/>
      <c r="H118" s="2"/>
      <c r="I118" s="2"/>
      <c r="J118" s="2"/>
      <c r="K118" s="2"/>
      <c r="L118" s="15"/>
      <c r="M118" s="2"/>
      <c r="N118" s="2"/>
      <c r="O118" s="2"/>
      <c r="P118" s="15"/>
    </row>
    <row r="119" spans="1:16" ht="15.75" x14ac:dyDescent="0.25">
      <c r="A119" s="2"/>
      <c r="B119" s="2"/>
      <c r="C119" s="2" t="s">
        <v>137</v>
      </c>
      <c r="D119" s="2"/>
      <c r="E119" s="2">
        <v>0</v>
      </c>
      <c r="F119" s="2">
        <v>0</v>
      </c>
      <c r="G119" s="2"/>
      <c r="H119" s="2"/>
      <c r="I119" s="2"/>
      <c r="J119" s="2"/>
      <c r="K119" s="2"/>
      <c r="L119" s="15"/>
      <c r="M119" s="2"/>
      <c r="N119" s="2"/>
      <c r="O119" s="2"/>
      <c r="P119" s="15"/>
    </row>
    <row r="120" spans="1:16" ht="78.75" x14ac:dyDescent="0.25">
      <c r="A120" s="8" t="s">
        <v>138</v>
      </c>
      <c r="B120" s="6"/>
      <c r="C120" s="6"/>
      <c r="D120" s="6" t="s">
        <v>15</v>
      </c>
      <c r="E120" s="6">
        <v>5</v>
      </c>
      <c r="F120" s="6">
        <f>F124+F125+F126+F127+F128</f>
        <v>0</v>
      </c>
      <c r="G120" s="6">
        <f t="shared" ref="G120:O120" si="36">G124+G125+G126+G127+G128</f>
        <v>5</v>
      </c>
      <c r="H120" s="6">
        <f t="shared" si="36"/>
        <v>5</v>
      </c>
      <c r="I120" s="6">
        <f t="shared" si="36"/>
        <v>5</v>
      </c>
      <c r="J120" s="6">
        <f t="shared" si="36"/>
        <v>0</v>
      </c>
      <c r="K120" s="6">
        <f>K124+K125+K126+K127+K128</f>
        <v>5</v>
      </c>
      <c r="L120" s="40">
        <f>(F120+G120+H120+I120+J120+K120)/6</f>
        <v>3.3333333333333335</v>
      </c>
      <c r="M120" s="6">
        <f t="shared" si="36"/>
        <v>5</v>
      </c>
      <c r="N120" s="6">
        <f t="shared" si="36"/>
        <v>5</v>
      </c>
      <c r="O120" s="6">
        <f t="shared" si="36"/>
        <v>5</v>
      </c>
      <c r="P120" s="40">
        <f>(M120+N120+O120)/3</f>
        <v>5</v>
      </c>
    </row>
    <row r="121" spans="1:16" ht="15.75" x14ac:dyDescent="0.25">
      <c r="A121" s="3"/>
      <c r="B121" s="3" t="s">
        <v>139</v>
      </c>
      <c r="C121" s="3"/>
      <c r="D121" s="3"/>
      <c r="E121" s="3"/>
      <c r="F121" s="37" t="e">
        <f>F122/F123*100</f>
        <v>#DIV/0!</v>
      </c>
      <c r="G121" s="37" t="e">
        <f t="shared" ref="G121:O121" si="37">G122/G123*100</f>
        <v>#DIV/0!</v>
      </c>
      <c r="H121" s="37">
        <f t="shared" si="37"/>
        <v>100</v>
      </c>
      <c r="I121" s="37">
        <f t="shared" si="37"/>
        <v>100</v>
      </c>
      <c r="J121" s="37" t="e">
        <f t="shared" si="37"/>
        <v>#DIV/0!</v>
      </c>
      <c r="K121" s="37" t="e">
        <f t="shared" si="37"/>
        <v>#DIV/0!</v>
      </c>
      <c r="L121" s="38"/>
      <c r="M121" s="37" t="e">
        <f t="shared" si="37"/>
        <v>#DIV/0!</v>
      </c>
      <c r="N121" s="37" t="e">
        <f t="shared" si="37"/>
        <v>#DIV/0!</v>
      </c>
      <c r="O121" s="37" t="e">
        <f t="shared" si="37"/>
        <v>#DIV/0!</v>
      </c>
      <c r="P121" s="15"/>
    </row>
    <row r="122" spans="1:16" ht="15.75" x14ac:dyDescent="0.25">
      <c r="A122" s="4"/>
      <c r="B122" s="4" t="s">
        <v>102</v>
      </c>
      <c r="C122" s="4"/>
      <c r="D122" s="4"/>
      <c r="E122" s="4"/>
      <c r="F122" s="4">
        <v>0</v>
      </c>
      <c r="G122" s="4"/>
      <c r="H122" s="4">
        <v>1</v>
      </c>
      <c r="I122" s="4">
        <v>8</v>
      </c>
      <c r="J122" s="4"/>
      <c r="K122" s="4"/>
      <c r="L122" s="15"/>
      <c r="M122" s="4">
        <v>0</v>
      </c>
      <c r="N122" s="4">
        <v>0</v>
      </c>
      <c r="O122" s="4"/>
      <c r="P122" s="15"/>
    </row>
    <row r="123" spans="1:16" ht="15.75" x14ac:dyDescent="0.25">
      <c r="A123" s="4"/>
      <c r="B123" s="4" t="s">
        <v>103</v>
      </c>
      <c r="C123" s="4"/>
      <c r="D123" s="4"/>
      <c r="E123" s="4"/>
      <c r="F123" s="4">
        <v>0</v>
      </c>
      <c r="G123" s="4"/>
      <c r="H123" s="4">
        <v>1</v>
      </c>
      <c r="I123" s="4">
        <v>8</v>
      </c>
      <c r="J123" s="4"/>
      <c r="K123" s="4"/>
      <c r="L123" s="15"/>
      <c r="M123" s="4">
        <v>0</v>
      </c>
      <c r="N123" s="4">
        <v>0</v>
      </c>
      <c r="O123" s="4"/>
      <c r="P123" s="15"/>
    </row>
    <row r="124" spans="1:16" ht="15.75" x14ac:dyDescent="0.25">
      <c r="A124" s="2"/>
      <c r="B124" s="2"/>
      <c r="C124" s="2" t="s">
        <v>97</v>
      </c>
      <c r="D124" s="2"/>
      <c r="E124" s="2">
        <v>5</v>
      </c>
      <c r="F124" s="2"/>
      <c r="G124" s="2">
        <v>5</v>
      </c>
      <c r="H124" s="2">
        <v>5</v>
      </c>
      <c r="I124" s="2">
        <v>5</v>
      </c>
      <c r="J124" s="2"/>
      <c r="K124" s="2">
        <v>5</v>
      </c>
      <c r="L124" s="15"/>
      <c r="M124" s="2">
        <v>5</v>
      </c>
      <c r="N124" s="2">
        <v>5</v>
      </c>
      <c r="O124" s="2">
        <v>5</v>
      </c>
      <c r="P124" s="15"/>
    </row>
    <row r="125" spans="1:16" ht="15.75" x14ac:dyDescent="0.25">
      <c r="A125" s="2"/>
      <c r="B125" s="2"/>
      <c r="C125" s="2" t="s">
        <v>98</v>
      </c>
      <c r="D125" s="2"/>
      <c r="E125" s="2">
        <v>4</v>
      </c>
      <c r="F125" s="2"/>
      <c r="G125" s="2"/>
      <c r="H125" s="2"/>
      <c r="I125" s="2"/>
      <c r="J125" s="2"/>
      <c r="K125" s="2"/>
      <c r="L125" s="15"/>
      <c r="M125" s="2"/>
      <c r="N125" s="2"/>
      <c r="O125" s="2"/>
      <c r="P125" s="15"/>
    </row>
    <row r="126" spans="1:16" ht="15.75" x14ac:dyDescent="0.25">
      <c r="A126" s="2"/>
      <c r="B126" s="2"/>
      <c r="C126" s="2" t="s">
        <v>99</v>
      </c>
      <c r="D126" s="2"/>
      <c r="E126" s="2">
        <v>3</v>
      </c>
      <c r="F126" s="2"/>
      <c r="G126" s="2"/>
      <c r="H126" s="2"/>
      <c r="I126" s="2"/>
      <c r="J126" s="2"/>
      <c r="K126" s="2"/>
      <c r="L126" s="15"/>
      <c r="M126" s="2"/>
      <c r="N126" s="2"/>
      <c r="O126" s="2"/>
      <c r="P126" s="15"/>
    </row>
    <row r="127" spans="1:16" ht="15.75" x14ac:dyDescent="0.25">
      <c r="A127" s="2"/>
      <c r="B127" s="2"/>
      <c r="C127" s="2" t="s">
        <v>100</v>
      </c>
      <c r="D127" s="2"/>
      <c r="E127" s="2">
        <v>1</v>
      </c>
      <c r="F127" s="2"/>
      <c r="G127" s="2"/>
      <c r="H127" s="2"/>
      <c r="I127" s="2"/>
      <c r="J127" s="2"/>
      <c r="K127" s="2"/>
      <c r="L127" s="15"/>
      <c r="M127" s="2"/>
      <c r="N127" s="2"/>
      <c r="O127" s="2"/>
      <c r="P127" s="15"/>
    </row>
    <row r="128" spans="1:16" ht="15.75" x14ac:dyDescent="0.25">
      <c r="A128" s="2"/>
      <c r="B128" s="2"/>
      <c r="C128" s="2" t="s">
        <v>101</v>
      </c>
      <c r="D128" s="2"/>
      <c r="E128" s="2">
        <v>0</v>
      </c>
      <c r="F128" s="2"/>
      <c r="G128" s="2"/>
      <c r="H128" s="2"/>
      <c r="I128" s="2"/>
      <c r="J128" s="2"/>
      <c r="K128" s="2"/>
      <c r="L128" s="15"/>
      <c r="M128" s="2"/>
      <c r="N128" s="2"/>
      <c r="O128" s="2"/>
      <c r="P128" s="15"/>
    </row>
    <row r="129" spans="1:16" ht="78.75" x14ac:dyDescent="0.25">
      <c r="A129" s="8" t="s">
        <v>140</v>
      </c>
      <c r="B129" s="6"/>
      <c r="C129" s="6"/>
      <c r="D129" s="6"/>
      <c r="E129" s="6">
        <v>5</v>
      </c>
      <c r="F129" s="6">
        <f>F131+F132</f>
        <v>5</v>
      </c>
      <c r="G129" s="6">
        <f t="shared" ref="G129:O129" si="38">G131+G132</f>
        <v>5</v>
      </c>
      <c r="H129" s="6">
        <f t="shared" si="38"/>
        <v>5</v>
      </c>
      <c r="I129" s="6">
        <f t="shared" si="38"/>
        <v>5</v>
      </c>
      <c r="J129" s="6">
        <f t="shared" si="38"/>
        <v>0</v>
      </c>
      <c r="K129" s="6">
        <f t="shared" si="38"/>
        <v>5</v>
      </c>
      <c r="L129" s="40">
        <f>(F129+G129+H129+I129+J129+K129)/6</f>
        <v>4.166666666666667</v>
      </c>
      <c r="M129" s="6">
        <f t="shared" si="38"/>
        <v>5</v>
      </c>
      <c r="N129" s="6">
        <f t="shared" si="38"/>
        <v>5</v>
      </c>
      <c r="O129" s="6">
        <f t="shared" si="38"/>
        <v>5</v>
      </c>
      <c r="P129" s="40">
        <f>(M129+N129+O129)/3</f>
        <v>5</v>
      </c>
    </row>
    <row r="130" spans="1:16" ht="15.75" x14ac:dyDescent="0.25">
      <c r="A130" s="3"/>
      <c r="B130" s="3" t="s">
        <v>141</v>
      </c>
      <c r="C130" s="3"/>
      <c r="D130" s="3"/>
      <c r="E130" s="3"/>
      <c r="F130" s="3"/>
      <c r="G130" s="3"/>
      <c r="H130" s="3"/>
      <c r="I130" s="3"/>
      <c r="J130" s="3"/>
      <c r="K130" s="3"/>
      <c r="L130" s="15"/>
      <c r="M130" s="3"/>
      <c r="N130" s="3"/>
      <c r="O130" s="3"/>
      <c r="P130" s="15"/>
    </row>
    <row r="131" spans="1:16" ht="168" customHeight="1" x14ac:dyDescent="0.25">
      <c r="A131" s="2"/>
      <c r="B131" s="2"/>
      <c r="C131" s="7" t="s">
        <v>142</v>
      </c>
      <c r="D131" s="2"/>
      <c r="E131" s="2">
        <v>5</v>
      </c>
      <c r="F131" s="2">
        <v>5</v>
      </c>
      <c r="G131" s="2">
        <v>5</v>
      </c>
      <c r="H131" s="2">
        <v>5</v>
      </c>
      <c r="I131" s="2">
        <v>5</v>
      </c>
      <c r="J131" s="2"/>
      <c r="K131" s="2">
        <v>5</v>
      </c>
      <c r="L131" s="15"/>
      <c r="M131" s="2">
        <v>5</v>
      </c>
      <c r="N131" s="2">
        <v>5</v>
      </c>
      <c r="O131" s="2">
        <v>5</v>
      </c>
      <c r="P131" s="15"/>
    </row>
    <row r="132" spans="1:16" ht="220.5" x14ac:dyDescent="0.25">
      <c r="A132" s="2"/>
      <c r="B132" s="2"/>
      <c r="C132" s="7" t="s">
        <v>143</v>
      </c>
      <c r="D132" s="2"/>
      <c r="E132" s="2">
        <v>0</v>
      </c>
      <c r="F132" s="2"/>
      <c r="G132" s="2"/>
      <c r="H132" s="2"/>
      <c r="I132" s="2"/>
      <c r="J132" s="2">
        <v>0</v>
      </c>
      <c r="K132" s="2"/>
      <c r="L132" s="15"/>
      <c r="M132" s="2"/>
      <c r="N132" s="2"/>
      <c r="O132" s="2"/>
      <c r="P132" s="15"/>
    </row>
    <row r="133" spans="1:16" ht="204.75" x14ac:dyDescent="0.25">
      <c r="A133" s="8" t="s">
        <v>144</v>
      </c>
      <c r="B133" s="6"/>
      <c r="C133" s="6"/>
      <c r="D133" s="6"/>
      <c r="E133" s="6">
        <v>5</v>
      </c>
      <c r="F133" s="6">
        <f>F135+F136</f>
        <v>5</v>
      </c>
      <c r="G133" s="6">
        <f t="shared" ref="G133:O133" si="39">G135+G136</f>
        <v>0</v>
      </c>
      <c r="H133" s="6">
        <f t="shared" si="39"/>
        <v>5</v>
      </c>
      <c r="I133" s="47">
        <f>I135+I136</f>
        <v>5</v>
      </c>
      <c r="J133" s="6">
        <f t="shared" si="39"/>
        <v>5</v>
      </c>
      <c r="K133" s="6">
        <f t="shared" si="39"/>
        <v>0</v>
      </c>
      <c r="L133" s="40">
        <f>(F133+G133+H133+I133+J133+K133)/6</f>
        <v>3.3333333333333335</v>
      </c>
      <c r="M133" s="6">
        <f t="shared" si="39"/>
        <v>0</v>
      </c>
      <c r="N133" s="6">
        <f t="shared" si="39"/>
        <v>0</v>
      </c>
      <c r="O133" s="6">
        <f t="shared" si="39"/>
        <v>0</v>
      </c>
      <c r="P133" s="40">
        <f>(M133+N133+O133)/3</f>
        <v>0</v>
      </c>
    </row>
    <row r="134" spans="1:16" ht="15.75" x14ac:dyDescent="0.25">
      <c r="A134" s="3"/>
      <c r="B134" s="3" t="s">
        <v>104</v>
      </c>
      <c r="C134" s="3"/>
      <c r="D134" s="3"/>
      <c r="E134" s="3"/>
      <c r="F134" s="3"/>
      <c r="G134" s="3"/>
      <c r="H134" s="3"/>
      <c r="I134" s="3"/>
      <c r="J134" s="3"/>
      <c r="K134" s="3"/>
      <c r="L134" s="15"/>
      <c r="M134" s="3"/>
      <c r="N134" s="3"/>
      <c r="O134" s="3"/>
      <c r="P134" s="15"/>
    </row>
    <row r="135" spans="1:16" ht="236.25" x14ac:dyDescent="0.25">
      <c r="A135" s="23"/>
      <c r="B135" s="23"/>
      <c r="C135" s="24" t="s">
        <v>105</v>
      </c>
      <c r="D135" s="23"/>
      <c r="E135" s="23">
        <v>5</v>
      </c>
      <c r="F135" s="23">
        <v>5</v>
      </c>
      <c r="G135" s="23"/>
      <c r="H135" s="23">
        <v>5</v>
      </c>
      <c r="I135" s="23">
        <v>5</v>
      </c>
      <c r="J135" s="23">
        <v>5</v>
      </c>
      <c r="K135" s="23"/>
      <c r="L135" s="32"/>
      <c r="M135" s="23"/>
      <c r="N135" s="23"/>
      <c r="O135" s="23"/>
      <c r="P135" s="15"/>
    </row>
    <row r="136" spans="1:16" ht="236.25" x14ac:dyDescent="0.25">
      <c r="A136" s="23"/>
      <c r="B136" s="23"/>
      <c r="C136" s="24" t="s">
        <v>106</v>
      </c>
      <c r="D136" s="23"/>
      <c r="E136" s="23">
        <v>0</v>
      </c>
      <c r="F136" s="23"/>
      <c r="G136" s="23">
        <v>0</v>
      </c>
      <c r="H136" s="23"/>
      <c r="I136" s="23"/>
      <c r="J136" s="23"/>
      <c r="K136" s="23">
        <v>0</v>
      </c>
      <c r="L136" s="32"/>
      <c r="M136" s="23"/>
      <c r="N136" s="23"/>
      <c r="O136" s="23"/>
      <c r="P136" s="15"/>
    </row>
    <row r="137" spans="1:16" ht="15.75" x14ac:dyDescent="0.25">
      <c r="A137" s="75" t="s">
        <v>107</v>
      </c>
      <c r="B137" s="76"/>
      <c r="C137" s="76"/>
      <c r="D137" s="77"/>
      <c r="E137" s="25">
        <f>E138</f>
        <v>5</v>
      </c>
      <c r="F137" s="25">
        <f t="shared" ref="F137:O137" si="40">F138</f>
        <v>5</v>
      </c>
      <c r="G137" s="25">
        <f t="shared" si="40"/>
        <v>5</v>
      </c>
      <c r="H137" s="25">
        <f t="shared" si="40"/>
        <v>0</v>
      </c>
      <c r="I137" s="25">
        <f t="shared" si="40"/>
        <v>5</v>
      </c>
      <c r="J137" s="25">
        <f t="shared" si="40"/>
        <v>5</v>
      </c>
      <c r="K137" s="25">
        <f t="shared" si="40"/>
        <v>5</v>
      </c>
      <c r="L137" s="13"/>
      <c r="M137" s="25">
        <f t="shared" si="40"/>
        <v>5</v>
      </c>
      <c r="N137" s="25">
        <f t="shared" si="40"/>
        <v>5</v>
      </c>
      <c r="O137" s="25">
        <f t="shared" si="40"/>
        <v>5</v>
      </c>
      <c r="P137" s="15"/>
    </row>
    <row r="138" spans="1:16" ht="63" x14ac:dyDescent="0.25">
      <c r="A138" s="8" t="s">
        <v>145</v>
      </c>
      <c r="B138" s="6"/>
      <c r="C138" s="6"/>
      <c r="D138" s="6" t="s">
        <v>56</v>
      </c>
      <c r="E138" s="6">
        <v>5</v>
      </c>
      <c r="F138" s="6">
        <f>F140+F141</f>
        <v>5</v>
      </c>
      <c r="G138" s="6">
        <f t="shared" ref="G138:O138" si="41">G140+G141</f>
        <v>5</v>
      </c>
      <c r="H138" s="6">
        <f t="shared" si="41"/>
        <v>0</v>
      </c>
      <c r="I138" s="6">
        <f t="shared" si="41"/>
        <v>5</v>
      </c>
      <c r="J138" s="6">
        <f t="shared" si="41"/>
        <v>5</v>
      </c>
      <c r="K138" s="6">
        <f t="shared" si="41"/>
        <v>5</v>
      </c>
      <c r="L138" s="40">
        <f>(F138+G138+H138+I138+J138+K138)/6</f>
        <v>4.166666666666667</v>
      </c>
      <c r="M138" s="6">
        <f t="shared" si="41"/>
        <v>5</v>
      </c>
      <c r="N138" s="6">
        <f t="shared" si="41"/>
        <v>5</v>
      </c>
      <c r="O138" s="6">
        <f t="shared" si="41"/>
        <v>5</v>
      </c>
      <c r="P138" s="40">
        <f>(M138+N138+O138)/3</f>
        <v>5</v>
      </c>
    </row>
    <row r="139" spans="1:16" ht="15.75" x14ac:dyDescent="0.25">
      <c r="A139" s="3"/>
      <c r="B139" s="3" t="s">
        <v>146</v>
      </c>
      <c r="C139" s="3"/>
      <c r="D139" s="3"/>
      <c r="E139" s="3"/>
      <c r="F139" s="3">
        <v>0</v>
      </c>
      <c r="G139" s="3">
        <v>0</v>
      </c>
      <c r="H139" s="3">
        <v>7.3</v>
      </c>
      <c r="I139" s="3">
        <v>0</v>
      </c>
      <c r="J139" s="3">
        <v>0</v>
      </c>
      <c r="K139" s="3">
        <v>0</v>
      </c>
      <c r="L139" s="15"/>
      <c r="M139" s="3">
        <v>0</v>
      </c>
      <c r="N139" s="3">
        <v>0</v>
      </c>
      <c r="O139" s="3">
        <v>0</v>
      </c>
      <c r="P139" s="15"/>
    </row>
    <row r="140" spans="1:16" ht="31.5" x14ac:dyDescent="0.25">
      <c r="A140" s="2"/>
      <c r="B140" s="2"/>
      <c r="C140" s="7" t="s">
        <v>176</v>
      </c>
      <c r="D140" s="2"/>
      <c r="E140" s="2">
        <v>5</v>
      </c>
      <c r="F140" s="2">
        <v>5</v>
      </c>
      <c r="G140" s="2">
        <v>5</v>
      </c>
      <c r="H140" s="2"/>
      <c r="I140" s="2">
        <v>5</v>
      </c>
      <c r="J140" s="2">
        <v>5</v>
      </c>
      <c r="K140" s="2">
        <v>5</v>
      </c>
      <c r="L140" s="15"/>
      <c r="M140" s="2">
        <v>5</v>
      </c>
      <c r="N140" s="2">
        <v>5</v>
      </c>
      <c r="O140" s="2">
        <v>5</v>
      </c>
      <c r="P140" s="15"/>
    </row>
    <row r="141" spans="1:16" ht="31.5" x14ac:dyDescent="0.25">
      <c r="A141" s="2"/>
      <c r="B141" s="2"/>
      <c r="C141" s="7" t="s">
        <v>177</v>
      </c>
      <c r="D141" s="2"/>
      <c r="E141" s="2">
        <v>0</v>
      </c>
      <c r="F141" s="2"/>
      <c r="G141" s="2"/>
      <c r="H141" s="2">
        <v>0</v>
      </c>
      <c r="I141" s="2"/>
      <c r="J141" s="2"/>
      <c r="K141" s="2"/>
      <c r="L141" s="15"/>
      <c r="M141" s="2"/>
      <c r="N141" s="2"/>
      <c r="O141" s="2"/>
      <c r="P141" s="15"/>
    </row>
    <row r="142" spans="1:16" ht="35.25" customHeight="1" x14ac:dyDescent="0.25">
      <c r="A142" s="83" t="s">
        <v>147</v>
      </c>
      <c r="B142" s="84"/>
      <c r="C142" s="84"/>
      <c r="D142" s="85"/>
      <c r="E142" s="25">
        <f>E143+E153</f>
        <v>10</v>
      </c>
      <c r="F142" s="25">
        <f t="shared" ref="F142:K142" si="42">F143+F153</f>
        <v>3</v>
      </c>
      <c r="G142" s="25">
        <f t="shared" si="42"/>
        <v>5</v>
      </c>
      <c r="H142" s="25">
        <f t="shared" si="42"/>
        <v>10</v>
      </c>
      <c r="I142" s="25">
        <f t="shared" si="42"/>
        <v>10</v>
      </c>
      <c r="J142" s="25">
        <f t="shared" si="42"/>
        <v>9</v>
      </c>
      <c r="K142" s="25">
        <f t="shared" si="42"/>
        <v>10</v>
      </c>
      <c r="L142" s="13"/>
      <c r="M142" s="25">
        <f>M143+M153</f>
        <v>0</v>
      </c>
      <c r="N142" s="25">
        <f t="shared" ref="N142:O142" si="43">N143+N153</f>
        <v>0</v>
      </c>
      <c r="O142" s="25">
        <f t="shared" si="43"/>
        <v>0</v>
      </c>
      <c r="P142" s="13"/>
    </row>
    <row r="143" spans="1:16" ht="110.25" x14ac:dyDescent="0.25">
      <c r="A143" s="8" t="s">
        <v>148</v>
      </c>
      <c r="B143" s="6"/>
      <c r="C143" s="8"/>
      <c r="D143" s="6" t="s">
        <v>15</v>
      </c>
      <c r="E143" s="6">
        <v>5</v>
      </c>
      <c r="F143" s="6">
        <f>F147+F148+F149+F150+F151+F152</f>
        <v>3</v>
      </c>
      <c r="G143" s="6">
        <f t="shared" ref="G143:K143" si="44">G147+G148+G149+G150+G151+G152</f>
        <v>5</v>
      </c>
      <c r="H143" s="6">
        <f t="shared" si="44"/>
        <v>5</v>
      </c>
      <c r="I143" s="6">
        <f t="shared" si="44"/>
        <v>5</v>
      </c>
      <c r="J143" s="6">
        <f t="shared" si="44"/>
        <v>4</v>
      </c>
      <c r="K143" s="6">
        <f t="shared" si="44"/>
        <v>5</v>
      </c>
      <c r="L143" s="40">
        <f>(F143+G143+H143+I143+J143+K143)/6</f>
        <v>4.5</v>
      </c>
      <c r="M143" s="6">
        <f>M147+M148+M149+M150+M151+M152</f>
        <v>0</v>
      </c>
      <c r="N143" s="6">
        <f t="shared" ref="N143:O143" si="45">N147+N148+N149+N150+N151+N152</f>
        <v>0</v>
      </c>
      <c r="O143" s="6">
        <f t="shared" si="45"/>
        <v>0</v>
      </c>
      <c r="P143" s="15">
        <f>(M143+N143+O143)/3</f>
        <v>0</v>
      </c>
    </row>
    <row r="144" spans="1:16" ht="31.5" x14ac:dyDescent="0.25">
      <c r="A144" s="3"/>
      <c r="B144" s="19" t="s">
        <v>149</v>
      </c>
      <c r="C144" s="19"/>
      <c r="D144" s="3"/>
      <c r="E144" s="3"/>
      <c r="F144" s="37">
        <f>F145/F146*100</f>
        <v>85.087719298245617</v>
      </c>
      <c r="G144" s="3">
        <f>G145/G146*100</f>
        <v>100</v>
      </c>
      <c r="H144" s="37">
        <f t="shared" ref="H144:K144" si="46">H145/H146*100</f>
        <v>99.848604468966201</v>
      </c>
      <c r="I144" s="3">
        <f t="shared" si="46"/>
        <v>100</v>
      </c>
      <c r="J144" s="37">
        <f t="shared" si="46"/>
        <v>95.188670094092544</v>
      </c>
      <c r="K144" s="37" t="e">
        <f t="shared" si="46"/>
        <v>#DIV/0!</v>
      </c>
      <c r="L144" s="15"/>
      <c r="M144" s="3" t="e">
        <f>(M145/M146)*100</f>
        <v>#DIV/0!</v>
      </c>
      <c r="N144" s="3" t="e">
        <f t="shared" ref="N144:O144" si="47">(N145/N146)*100</f>
        <v>#DIV/0!</v>
      </c>
      <c r="O144" s="3" t="e">
        <f t="shared" si="47"/>
        <v>#DIV/0!</v>
      </c>
      <c r="P144" s="15"/>
    </row>
    <row r="145" spans="1:16" ht="15.75" x14ac:dyDescent="0.25">
      <c r="A145" s="4"/>
      <c r="B145" s="4" t="s">
        <v>150</v>
      </c>
      <c r="C145" s="21"/>
      <c r="D145" s="4"/>
      <c r="E145" s="4"/>
      <c r="F145" s="4">
        <v>291</v>
      </c>
      <c r="G145" s="4">
        <v>1587.7</v>
      </c>
      <c r="H145" s="4">
        <v>66018.100000000006</v>
      </c>
      <c r="I145" s="4">
        <v>6746.2</v>
      </c>
      <c r="J145" s="4">
        <v>8831.7000000000007</v>
      </c>
      <c r="K145" s="4">
        <v>0</v>
      </c>
      <c r="L145" s="15"/>
      <c r="M145" s="4"/>
      <c r="N145" s="4"/>
      <c r="O145" s="4"/>
      <c r="P145" s="15"/>
    </row>
    <row r="146" spans="1:16" ht="15.75" x14ac:dyDescent="0.25">
      <c r="A146" s="4"/>
      <c r="B146" s="4" t="s">
        <v>151</v>
      </c>
      <c r="C146" s="21"/>
      <c r="D146" s="4"/>
      <c r="E146" s="4"/>
      <c r="F146" s="4">
        <v>342</v>
      </c>
      <c r="G146" s="4">
        <v>1587.7</v>
      </c>
      <c r="H146" s="4">
        <v>66118.2</v>
      </c>
      <c r="I146" s="4">
        <v>6746.2</v>
      </c>
      <c r="J146" s="4">
        <v>9278.1</v>
      </c>
      <c r="K146" s="4">
        <v>0</v>
      </c>
      <c r="L146" s="15"/>
      <c r="M146" s="4"/>
      <c r="N146" s="4"/>
      <c r="O146" s="4"/>
      <c r="P146" s="15"/>
    </row>
    <row r="147" spans="1:16" ht="15.75" x14ac:dyDescent="0.25">
      <c r="A147" s="2"/>
      <c r="B147" s="2"/>
      <c r="C147" s="7" t="s">
        <v>27</v>
      </c>
      <c r="D147" s="2"/>
      <c r="E147" s="2">
        <v>5</v>
      </c>
      <c r="F147" s="2"/>
      <c r="G147" s="2">
        <v>5</v>
      </c>
      <c r="H147" s="2">
        <v>5</v>
      </c>
      <c r="I147" s="2">
        <v>5</v>
      </c>
      <c r="J147" s="2"/>
      <c r="K147" s="2">
        <v>5</v>
      </c>
      <c r="L147" s="15"/>
      <c r="M147" s="2"/>
      <c r="N147" s="2"/>
      <c r="O147" s="2"/>
      <c r="P147" s="15"/>
    </row>
    <row r="148" spans="1:16" ht="15.75" x14ac:dyDescent="0.25">
      <c r="A148" s="2"/>
      <c r="B148" s="2"/>
      <c r="C148" s="7" t="s">
        <v>28</v>
      </c>
      <c r="D148" s="2"/>
      <c r="E148" s="2">
        <v>4</v>
      </c>
      <c r="F148" s="2"/>
      <c r="G148" s="2"/>
      <c r="H148" s="2"/>
      <c r="I148" s="2"/>
      <c r="J148" s="2">
        <v>4</v>
      </c>
      <c r="K148" s="2"/>
      <c r="L148" s="15"/>
      <c r="M148" s="2"/>
      <c r="N148" s="2"/>
      <c r="O148" s="2"/>
      <c r="P148" s="15"/>
    </row>
    <row r="149" spans="1:16" ht="15.75" x14ac:dyDescent="0.25">
      <c r="A149" s="2"/>
      <c r="B149" s="2"/>
      <c r="C149" s="7" t="s">
        <v>29</v>
      </c>
      <c r="D149" s="2"/>
      <c r="E149" s="2">
        <v>3</v>
      </c>
      <c r="F149" s="2">
        <v>3</v>
      </c>
      <c r="G149" s="2"/>
      <c r="H149" s="2"/>
      <c r="I149" s="2"/>
      <c r="J149" s="2"/>
      <c r="K149" s="2"/>
      <c r="L149" s="15"/>
      <c r="M149" s="2"/>
      <c r="N149" s="2"/>
      <c r="O149" s="2"/>
      <c r="P149" s="15"/>
    </row>
    <row r="150" spans="1:16" ht="15.75" x14ac:dyDescent="0.25">
      <c r="A150" s="2"/>
      <c r="B150" s="2"/>
      <c r="C150" s="7" t="s">
        <v>30</v>
      </c>
      <c r="D150" s="2"/>
      <c r="E150" s="2">
        <v>2</v>
      </c>
      <c r="F150" s="2"/>
      <c r="G150" s="2"/>
      <c r="H150" s="2"/>
      <c r="I150" s="2"/>
      <c r="J150" s="2"/>
      <c r="K150" s="2"/>
      <c r="L150" s="15"/>
      <c r="M150" s="2"/>
      <c r="N150" s="2"/>
      <c r="O150" s="2"/>
      <c r="P150" s="15"/>
    </row>
    <row r="151" spans="1:16" ht="15.75" x14ac:dyDescent="0.25">
      <c r="A151" s="2"/>
      <c r="B151" s="2"/>
      <c r="C151" s="7" t="s">
        <v>128</v>
      </c>
      <c r="D151" s="2"/>
      <c r="E151" s="2">
        <v>1</v>
      </c>
      <c r="F151" s="2"/>
      <c r="G151" s="2"/>
      <c r="H151" s="2"/>
      <c r="I151" s="2"/>
      <c r="J151" s="2"/>
      <c r="K151" s="2"/>
      <c r="L151" s="15"/>
      <c r="M151" s="2"/>
      <c r="N151" s="2"/>
      <c r="O151" s="2"/>
      <c r="P151" s="15"/>
    </row>
    <row r="152" spans="1:16" ht="15.75" x14ac:dyDescent="0.25">
      <c r="A152" s="2"/>
      <c r="B152" s="2"/>
      <c r="C152" s="7" t="s">
        <v>129</v>
      </c>
      <c r="D152" s="2"/>
      <c r="E152" s="2">
        <v>0</v>
      </c>
      <c r="F152" s="2"/>
      <c r="G152" s="2"/>
      <c r="H152" s="2"/>
      <c r="I152" s="2"/>
      <c r="J152" s="2"/>
      <c r="K152" s="2"/>
      <c r="L152" s="15"/>
      <c r="M152" s="2"/>
      <c r="N152" s="2"/>
      <c r="O152" s="2"/>
      <c r="P152" s="15"/>
    </row>
    <row r="153" spans="1:16" ht="141.75" x14ac:dyDescent="0.25">
      <c r="A153" s="8" t="s">
        <v>152</v>
      </c>
      <c r="B153" s="6"/>
      <c r="C153" s="8"/>
      <c r="D153" s="46" t="s">
        <v>56</v>
      </c>
      <c r="E153" s="6">
        <v>5</v>
      </c>
      <c r="F153" s="6">
        <f>F157+F158</f>
        <v>0</v>
      </c>
      <c r="G153" s="6">
        <f t="shared" ref="G153:J153" si="48">G157+G158</f>
        <v>0</v>
      </c>
      <c r="H153" s="6">
        <f t="shared" si="48"/>
        <v>5</v>
      </c>
      <c r="I153" s="6">
        <f t="shared" si="48"/>
        <v>5</v>
      </c>
      <c r="J153" s="6">
        <f t="shared" si="48"/>
        <v>5</v>
      </c>
      <c r="K153" s="6">
        <v>5</v>
      </c>
      <c r="L153" s="40">
        <f>(F153+G153+H153+I153+J153+K153)/6</f>
        <v>3.3333333333333335</v>
      </c>
      <c r="M153" s="6">
        <f>M157+M158</f>
        <v>0</v>
      </c>
      <c r="N153" s="6">
        <f t="shared" ref="N153:O153" si="49">N157+N158</f>
        <v>0</v>
      </c>
      <c r="O153" s="6">
        <f t="shared" si="49"/>
        <v>0</v>
      </c>
      <c r="P153" s="13">
        <f>(M153+N153+O153)/3</f>
        <v>0</v>
      </c>
    </row>
    <row r="154" spans="1:16" ht="15.75" x14ac:dyDescent="0.25">
      <c r="A154" s="3"/>
      <c r="B154" s="3" t="s">
        <v>153</v>
      </c>
      <c r="C154" s="19"/>
      <c r="D154" s="3"/>
      <c r="E154" s="3"/>
      <c r="F154" s="37">
        <f>F155-F156</f>
        <v>-417.4</v>
      </c>
      <c r="G154" s="3">
        <f t="shared" ref="G154:K154" si="50">G155-G156</f>
        <v>-24.5</v>
      </c>
      <c r="H154" s="3">
        <f t="shared" si="50"/>
        <v>3212.3000000000029</v>
      </c>
      <c r="I154" s="3">
        <f t="shared" si="50"/>
        <v>2451.6999999999998</v>
      </c>
      <c r="J154" s="3">
        <f t="shared" si="50"/>
        <v>7752.6</v>
      </c>
      <c r="K154" s="3">
        <f t="shared" si="50"/>
        <v>0</v>
      </c>
      <c r="L154" s="15"/>
      <c r="M154" s="3">
        <f>M155-M156</f>
        <v>0</v>
      </c>
      <c r="N154" s="3">
        <f t="shared" ref="N154:O154" si="51">N155-N156</f>
        <v>0</v>
      </c>
      <c r="O154" s="3">
        <f t="shared" si="51"/>
        <v>0</v>
      </c>
      <c r="P154" s="15"/>
    </row>
    <row r="155" spans="1:16" ht="15.75" x14ac:dyDescent="0.25">
      <c r="A155" s="4"/>
      <c r="B155" s="4" t="s">
        <v>154</v>
      </c>
      <c r="C155" s="21"/>
      <c r="D155" s="4"/>
      <c r="E155" s="4"/>
      <c r="F155" s="4">
        <v>291</v>
      </c>
      <c r="G155" s="4">
        <v>1587.7</v>
      </c>
      <c r="H155" s="4">
        <v>66018.100000000006</v>
      </c>
      <c r="I155" s="4">
        <v>6746.2</v>
      </c>
      <c r="J155" s="4">
        <v>8831.7000000000007</v>
      </c>
      <c r="K155" s="4">
        <v>0</v>
      </c>
      <c r="L155" s="15"/>
      <c r="M155" s="3"/>
      <c r="N155" s="3"/>
      <c r="O155" s="3"/>
      <c r="P155" s="15"/>
    </row>
    <row r="156" spans="1:16" ht="15.75" x14ac:dyDescent="0.25">
      <c r="A156" s="4"/>
      <c r="B156" s="4" t="s">
        <v>155</v>
      </c>
      <c r="C156" s="21"/>
      <c r="D156" s="4"/>
      <c r="E156" s="4"/>
      <c r="F156" s="4">
        <v>708.4</v>
      </c>
      <c r="G156" s="4">
        <v>1612.2</v>
      </c>
      <c r="H156" s="4">
        <v>62805.8</v>
      </c>
      <c r="I156" s="4">
        <v>4294.5</v>
      </c>
      <c r="J156" s="4">
        <v>1079.0999999999999</v>
      </c>
      <c r="K156" s="4">
        <v>0</v>
      </c>
      <c r="L156" s="15"/>
      <c r="M156" s="3"/>
      <c r="N156" s="3"/>
      <c r="O156" s="3"/>
      <c r="P156" s="15"/>
    </row>
    <row r="157" spans="1:16" ht="15.75" x14ac:dyDescent="0.25">
      <c r="A157" s="9"/>
      <c r="B157" s="9"/>
      <c r="C157" s="10" t="s">
        <v>156</v>
      </c>
      <c r="D157" s="9"/>
      <c r="E157" s="9">
        <v>5</v>
      </c>
      <c r="F157" s="9"/>
      <c r="G157" s="9"/>
      <c r="H157" s="9">
        <v>5</v>
      </c>
      <c r="I157" s="9">
        <v>5</v>
      </c>
      <c r="J157" s="9">
        <v>5</v>
      </c>
      <c r="K157" s="9">
        <v>5</v>
      </c>
      <c r="L157" s="15"/>
      <c r="M157" s="2"/>
      <c r="N157" s="2"/>
      <c r="O157" s="2"/>
      <c r="P157" s="15"/>
    </row>
    <row r="158" spans="1:16" ht="15.75" x14ac:dyDescent="0.25">
      <c r="A158" s="2"/>
      <c r="B158" s="2"/>
      <c r="C158" s="7" t="s">
        <v>157</v>
      </c>
      <c r="D158" s="2"/>
      <c r="E158" s="2">
        <v>0</v>
      </c>
      <c r="F158" s="2">
        <v>0</v>
      </c>
      <c r="G158" s="2">
        <v>0</v>
      </c>
      <c r="H158" s="2"/>
      <c r="I158" s="2"/>
      <c r="J158" s="2"/>
      <c r="K158" s="2"/>
      <c r="L158" s="15"/>
      <c r="M158" s="2"/>
      <c r="N158" s="2"/>
      <c r="O158" s="2"/>
      <c r="P158" s="15"/>
    </row>
    <row r="159" spans="1:16" ht="27.75" customHeight="1" x14ac:dyDescent="0.25">
      <c r="A159" s="65" t="s">
        <v>108</v>
      </c>
      <c r="B159" s="66"/>
      <c r="C159" s="66"/>
      <c r="D159" s="67"/>
      <c r="E159" s="39">
        <f t="shared" ref="E159:K159" si="52">E9+E77+E94+E99+E110+E137+E142</f>
        <v>100</v>
      </c>
      <c r="F159" s="39">
        <f>F9+F77+F94+F99+F110+F137+F142</f>
        <v>74</v>
      </c>
      <c r="G159" s="39">
        <f t="shared" si="52"/>
        <v>84</v>
      </c>
      <c r="H159" s="39">
        <f>H9+H77+H94+H99+H110+H137+H142</f>
        <v>90</v>
      </c>
      <c r="I159" s="39">
        <f t="shared" si="52"/>
        <v>91</v>
      </c>
      <c r="J159" s="39">
        <f t="shared" si="52"/>
        <v>73</v>
      </c>
      <c r="K159" s="39">
        <f t="shared" si="52"/>
        <v>92</v>
      </c>
      <c r="L159" s="26" t="s">
        <v>111</v>
      </c>
      <c r="M159" s="39">
        <f>M9+M77+M94+M99+M110+M137+M142</f>
        <v>78</v>
      </c>
      <c r="N159" s="39">
        <f>N9+N77+N94+N99+N110+N137+N142</f>
        <v>70</v>
      </c>
      <c r="O159" s="39">
        <f>O9+O77+O94+O99+O110+O137+O142</f>
        <v>70</v>
      </c>
      <c r="P159" s="26" t="s">
        <v>111</v>
      </c>
    </row>
    <row r="160" spans="1:16" ht="60.75" customHeight="1" x14ac:dyDescent="0.25">
      <c r="A160" s="65" t="s">
        <v>109</v>
      </c>
      <c r="B160" s="66"/>
      <c r="C160" s="66"/>
      <c r="D160" s="67"/>
      <c r="E160" s="26" t="s">
        <v>111</v>
      </c>
      <c r="F160" s="39">
        <v>100</v>
      </c>
      <c r="G160" s="39">
        <v>100</v>
      </c>
      <c r="H160" s="39">
        <v>100</v>
      </c>
      <c r="I160" s="39">
        <v>100</v>
      </c>
      <c r="J160" s="39">
        <v>100</v>
      </c>
      <c r="K160" s="39">
        <v>100</v>
      </c>
      <c r="L160" s="39" t="s">
        <v>111</v>
      </c>
      <c r="M160" s="39">
        <v>80</v>
      </c>
      <c r="N160" s="39">
        <v>80</v>
      </c>
      <c r="O160" s="39">
        <v>80</v>
      </c>
      <c r="P160" s="26" t="s">
        <v>111</v>
      </c>
    </row>
    <row r="161" spans="1:16" ht="66" customHeight="1" x14ac:dyDescent="0.25">
      <c r="A161" s="65" t="s">
        <v>110</v>
      </c>
      <c r="B161" s="66"/>
      <c r="C161" s="66"/>
      <c r="D161" s="67"/>
      <c r="E161" s="26">
        <v>1</v>
      </c>
      <c r="F161" s="39">
        <f>F159/F160</f>
        <v>0.74</v>
      </c>
      <c r="G161" s="39">
        <f t="shared" ref="G161:O161" si="53">G159/G160</f>
        <v>0.84</v>
      </c>
      <c r="H161" s="39">
        <f t="shared" si="53"/>
        <v>0.9</v>
      </c>
      <c r="I161" s="39">
        <f t="shared" si="53"/>
        <v>0.91</v>
      </c>
      <c r="J161" s="39">
        <f t="shared" si="53"/>
        <v>0.73</v>
      </c>
      <c r="K161" s="39">
        <f t="shared" si="53"/>
        <v>0.92</v>
      </c>
      <c r="L161" s="39" t="s">
        <v>111</v>
      </c>
      <c r="M161" s="39">
        <f t="shared" si="53"/>
        <v>0.97499999999999998</v>
      </c>
      <c r="N161" s="39">
        <f t="shared" si="53"/>
        <v>0.875</v>
      </c>
      <c r="O161" s="39">
        <f t="shared" si="53"/>
        <v>0.875</v>
      </c>
      <c r="P161" s="26" t="s">
        <v>111</v>
      </c>
    </row>
    <row r="163" spans="1:16" ht="43.5" customHeight="1" x14ac:dyDescent="0.25">
      <c r="C163" s="64" t="s">
        <v>121</v>
      </c>
      <c r="D163" s="64"/>
      <c r="E163" s="64"/>
      <c r="F163" s="41"/>
      <c r="G163" s="42"/>
      <c r="H163" s="41"/>
      <c r="I163" s="41" t="s">
        <v>122</v>
      </c>
    </row>
    <row r="164" spans="1:16" x14ac:dyDescent="0.25">
      <c r="C164" s="43"/>
      <c r="D164" s="43"/>
      <c r="E164" s="43"/>
      <c r="F164" s="41"/>
      <c r="G164" s="44" t="s">
        <v>123</v>
      </c>
      <c r="H164" s="41"/>
      <c r="I164" s="41"/>
    </row>
    <row r="165" spans="1:16" x14ac:dyDescent="0.25">
      <c r="C165" s="43"/>
      <c r="D165" s="43"/>
      <c r="E165" s="43"/>
      <c r="F165" s="41"/>
      <c r="G165" s="44"/>
      <c r="H165" s="41"/>
      <c r="I165" s="41"/>
    </row>
    <row r="166" spans="1:16" x14ac:dyDescent="0.25">
      <c r="C166" s="41" t="s">
        <v>178</v>
      </c>
      <c r="D166" s="41"/>
      <c r="E166" s="41"/>
      <c r="F166" s="41"/>
      <c r="G166" s="42"/>
      <c r="H166" s="41"/>
      <c r="I166" s="41" t="s">
        <v>179</v>
      </c>
    </row>
    <row r="167" spans="1:16" x14ac:dyDescent="0.25">
      <c r="C167" s="41"/>
      <c r="D167" s="41"/>
      <c r="E167" s="41"/>
      <c r="F167" s="41"/>
      <c r="G167" s="44" t="s">
        <v>123</v>
      </c>
      <c r="H167" s="41"/>
      <c r="I167" s="41"/>
    </row>
  </sheetData>
  <mergeCells count="20">
    <mergeCell ref="C163:E163"/>
    <mergeCell ref="A161:D161"/>
    <mergeCell ref="F6:L6"/>
    <mergeCell ref="F5:P5"/>
    <mergeCell ref="M6:P6"/>
    <mergeCell ref="A110:D110"/>
    <mergeCell ref="A137:D137"/>
    <mergeCell ref="A159:D159"/>
    <mergeCell ref="A160:D160"/>
    <mergeCell ref="A77:D77"/>
    <mergeCell ref="A94:D94"/>
    <mergeCell ref="A99:D99"/>
    <mergeCell ref="A142:D142"/>
    <mergeCell ref="A3:P3"/>
    <mergeCell ref="A9:D9"/>
    <mergeCell ref="A5:A7"/>
    <mergeCell ref="B5:B7"/>
    <mergeCell ref="C5:C7"/>
    <mergeCell ref="D5:D7"/>
    <mergeCell ref="E5:E7"/>
  </mergeCells>
  <pageMargins left="0.11811023622047245" right="0.70866141732283472" top="0.55118110236220474" bottom="0.19685039370078741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2024-05-31T10:54:07Z</dcterms:modified>
</cp:coreProperties>
</file>