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Titles" localSheetId="0">Лист1!$5:$8</definedName>
  </definedNames>
  <calcPr calcId="162913"/>
</workbook>
</file>

<file path=xl/calcChain.xml><?xml version="1.0" encoding="utf-8"?>
<calcChain xmlns="http://schemas.openxmlformats.org/spreadsheetml/2006/main">
  <c r="I128" i="1" l="1"/>
  <c r="G128" i="1"/>
  <c r="K126" i="1" l="1"/>
  <c r="F47" i="1"/>
  <c r="M73" i="1" l="1"/>
  <c r="L20" i="1" l="1"/>
  <c r="M149" i="1" l="1"/>
  <c r="N149" i="1"/>
  <c r="L149" i="1"/>
  <c r="G149" i="1"/>
  <c r="H149" i="1"/>
  <c r="I149" i="1"/>
  <c r="J149" i="1"/>
  <c r="F149" i="1"/>
  <c r="E137" i="1"/>
  <c r="M148" i="1"/>
  <c r="N148" i="1"/>
  <c r="L148" i="1"/>
  <c r="O148" i="1" s="1"/>
  <c r="G148" i="1"/>
  <c r="H148" i="1"/>
  <c r="I148" i="1"/>
  <c r="J148" i="1"/>
  <c r="F148" i="1"/>
  <c r="M138" i="1"/>
  <c r="M137" i="1" s="1"/>
  <c r="N138" i="1"/>
  <c r="N137" i="1" s="1"/>
  <c r="L138" i="1"/>
  <c r="O138" i="1" s="1"/>
  <c r="G138" i="1"/>
  <c r="H138" i="1"/>
  <c r="I138" i="1"/>
  <c r="I137" i="1" s="1"/>
  <c r="J138" i="1"/>
  <c r="F138" i="1"/>
  <c r="M139" i="1"/>
  <c r="N139" i="1"/>
  <c r="L139" i="1"/>
  <c r="G139" i="1"/>
  <c r="H139" i="1"/>
  <c r="I139" i="1"/>
  <c r="J139" i="1"/>
  <c r="F139" i="1"/>
  <c r="E105" i="1"/>
  <c r="F62" i="1"/>
  <c r="E94" i="1"/>
  <c r="F68" i="1"/>
  <c r="G68" i="1"/>
  <c r="H68" i="1"/>
  <c r="I68" i="1"/>
  <c r="J68" i="1"/>
  <c r="L30" i="1"/>
  <c r="M20" i="1"/>
  <c r="N20" i="1"/>
  <c r="G20" i="1"/>
  <c r="H20" i="1"/>
  <c r="I20" i="1"/>
  <c r="J20" i="1"/>
  <c r="F20" i="1"/>
  <c r="F10" i="1"/>
  <c r="M10" i="1"/>
  <c r="N10" i="1"/>
  <c r="L10" i="1"/>
  <c r="G10" i="1"/>
  <c r="H10" i="1"/>
  <c r="I10" i="1"/>
  <c r="J10" i="1"/>
  <c r="O10" i="1" l="1"/>
  <c r="H137" i="1"/>
  <c r="J137" i="1"/>
  <c r="K148" i="1"/>
  <c r="G137" i="1"/>
  <c r="F137" i="1"/>
  <c r="L137" i="1"/>
  <c r="K138" i="1"/>
  <c r="K10" i="1"/>
  <c r="K68" i="1"/>
  <c r="F106" i="1" l="1"/>
  <c r="F73" i="1" l="1"/>
  <c r="L106" i="1" l="1"/>
  <c r="L73" i="1"/>
  <c r="E72" i="1" l="1"/>
  <c r="E9" i="1"/>
  <c r="E132" i="1"/>
  <c r="G133" i="1"/>
  <c r="G132" i="1" s="1"/>
  <c r="H133" i="1"/>
  <c r="H132" i="1" s="1"/>
  <c r="I133" i="1"/>
  <c r="I132" i="1" s="1"/>
  <c r="J133" i="1"/>
  <c r="J132" i="1" s="1"/>
  <c r="L133" i="1"/>
  <c r="M133" i="1"/>
  <c r="M132" i="1" s="1"/>
  <c r="N133" i="1"/>
  <c r="N132" i="1" s="1"/>
  <c r="F133" i="1"/>
  <c r="F132" i="1" s="1"/>
  <c r="H128" i="1"/>
  <c r="J128" i="1"/>
  <c r="L128" i="1"/>
  <c r="M128" i="1"/>
  <c r="N128" i="1"/>
  <c r="G124" i="1"/>
  <c r="H124" i="1"/>
  <c r="I124" i="1"/>
  <c r="J124" i="1"/>
  <c r="L124" i="1"/>
  <c r="M124" i="1"/>
  <c r="N124" i="1"/>
  <c r="F124" i="1"/>
  <c r="G115" i="1"/>
  <c r="H115" i="1"/>
  <c r="I115" i="1"/>
  <c r="J115" i="1"/>
  <c r="L115" i="1"/>
  <c r="M115" i="1"/>
  <c r="N115" i="1"/>
  <c r="F115" i="1"/>
  <c r="F105" i="1" s="1"/>
  <c r="G116" i="1"/>
  <c r="H116" i="1"/>
  <c r="I116" i="1"/>
  <c r="J116" i="1"/>
  <c r="L116" i="1"/>
  <c r="M116" i="1"/>
  <c r="N116" i="1"/>
  <c r="F116" i="1"/>
  <c r="N106" i="1"/>
  <c r="G106" i="1"/>
  <c r="H106" i="1"/>
  <c r="I106" i="1"/>
  <c r="J106" i="1"/>
  <c r="M106" i="1"/>
  <c r="G107" i="1"/>
  <c r="H107" i="1"/>
  <c r="I107" i="1"/>
  <c r="J107" i="1"/>
  <c r="L107" i="1"/>
  <c r="M107" i="1"/>
  <c r="N107" i="1"/>
  <c r="F107" i="1"/>
  <c r="G96" i="1"/>
  <c r="H96" i="1"/>
  <c r="I96" i="1"/>
  <c r="J96" i="1"/>
  <c r="L96" i="1"/>
  <c r="M96" i="1"/>
  <c r="N96" i="1"/>
  <c r="F96" i="1"/>
  <c r="E89" i="1"/>
  <c r="G95" i="1"/>
  <c r="G94" i="1" s="1"/>
  <c r="H95" i="1"/>
  <c r="H94" i="1" s="1"/>
  <c r="I95" i="1"/>
  <c r="I94" i="1" s="1"/>
  <c r="J95" i="1"/>
  <c r="J94" i="1" s="1"/>
  <c r="L95" i="1"/>
  <c r="L94" i="1" s="1"/>
  <c r="M95" i="1"/>
  <c r="M94" i="1" s="1"/>
  <c r="N95" i="1"/>
  <c r="N94" i="1" s="1"/>
  <c r="F95" i="1"/>
  <c r="F94" i="1" s="1"/>
  <c r="I105" i="1" l="1"/>
  <c r="H105" i="1"/>
  <c r="E154" i="1"/>
  <c r="G105" i="1"/>
  <c r="M105" i="1"/>
  <c r="J105" i="1"/>
  <c r="K94" i="1"/>
  <c r="O115" i="1"/>
  <c r="O128" i="1"/>
  <c r="O124" i="1"/>
  <c r="L105" i="1"/>
  <c r="K106" i="1"/>
  <c r="L132" i="1"/>
  <c r="O133" i="1"/>
  <c r="K115" i="1"/>
  <c r="K124" i="1"/>
  <c r="K128" i="1"/>
  <c r="K133" i="1"/>
  <c r="O106" i="1"/>
  <c r="O95" i="1"/>
  <c r="K95" i="1"/>
  <c r="N105" i="1"/>
  <c r="G90" i="1"/>
  <c r="G89" i="1" s="1"/>
  <c r="H90" i="1"/>
  <c r="H89" i="1" s="1"/>
  <c r="I90" i="1"/>
  <c r="I89" i="1" s="1"/>
  <c r="J90" i="1"/>
  <c r="J89" i="1" s="1"/>
  <c r="L90" i="1"/>
  <c r="M90" i="1"/>
  <c r="M89" i="1" s="1"/>
  <c r="N90" i="1"/>
  <c r="N89" i="1" s="1"/>
  <c r="F90" i="1"/>
  <c r="G83" i="1"/>
  <c r="H83" i="1"/>
  <c r="I83" i="1"/>
  <c r="J83" i="1"/>
  <c r="L83" i="1"/>
  <c r="M83" i="1"/>
  <c r="N83" i="1"/>
  <c r="F83" i="1"/>
  <c r="G84" i="1"/>
  <c r="H84" i="1"/>
  <c r="I84" i="1"/>
  <c r="J84" i="1"/>
  <c r="L84" i="1"/>
  <c r="M84" i="1"/>
  <c r="N84" i="1"/>
  <c r="F84" i="1"/>
  <c r="G77" i="1"/>
  <c r="H77" i="1"/>
  <c r="I77" i="1"/>
  <c r="J77" i="1"/>
  <c r="L77" i="1"/>
  <c r="M77" i="1"/>
  <c r="N77" i="1"/>
  <c r="F77" i="1"/>
  <c r="G78" i="1"/>
  <c r="H78" i="1"/>
  <c r="I78" i="1"/>
  <c r="J78" i="1"/>
  <c r="L78" i="1"/>
  <c r="M78" i="1"/>
  <c r="N78" i="1"/>
  <c r="F78" i="1"/>
  <c r="G73" i="1"/>
  <c r="H73" i="1"/>
  <c r="I73" i="1"/>
  <c r="J73" i="1"/>
  <c r="N73" i="1"/>
  <c r="O73" i="1" s="1"/>
  <c r="O90" i="1" l="1"/>
  <c r="I72" i="1"/>
  <c r="O83" i="1"/>
  <c r="L89" i="1"/>
  <c r="F89" i="1"/>
  <c r="K90" i="1"/>
  <c r="K83" i="1"/>
  <c r="F72" i="1"/>
  <c r="L72" i="1"/>
  <c r="O77" i="1"/>
  <c r="K77" i="1"/>
  <c r="K73" i="1"/>
  <c r="J72" i="1"/>
  <c r="H72" i="1"/>
  <c r="G72" i="1"/>
  <c r="M72" i="1"/>
  <c r="N72" i="1"/>
  <c r="L68" i="1"/>
  <c r="M68" i="1"/>
  <c r="N68" i="1"/>
  <c r="G61" i="1"/>
  <c r="H61" i="1"/>
  <c r="I61" i="1"/>
  <c r="J61" i="1"/>
  <c r="L61" i="1"/>
  <c r="M61" i="1"/>
  <c r="N61" i="1"/>
  <c r="F61" i="1"/>
  <c r="G62" i="1"/>
  <c r="H62" i="1"/>
  <c r="I62" i="1"/>
  <c r="J62" i="1"/>
  <c r="L62" i="1"/>
  <c r="M62" i="1"/>
  <c r="N62" i="1"/>
  <c r="G54" i="1"/>
  <c r="H54" i="1"/>
  <c r="I54" i="1"/>
  <c r="J54" i="1"/>
  <c r="L54" i="1"/>
  <c r="M54" i="1"/>
  <c r="N54" i="1"/>
  <c r="F54" i="1"/>
  <c r="G55" i="1"/>
  <c r="H55" i="1"/>
  <c r="I55" i="1"/>
  <c r="J55" i="1"/>
  <c r="L55" i="1"/>
  <c r="M55" i="1"/>
  <c r="N55" i="1"/>
  <c r="F55" i="1"/>
  <c r="C58" i="1"/>
  <c r="C59" i="1"/>
  <c r="C60" i="1"/>
  <c r="O68" i="1" l="1"/>
  <c r="O61" i="1"/>
  <c r="K61" i="1"/>
  <c r="O54" i="1"/>
  <c r="K54" i="1"/>
  <c r="G47" i="1"/>
  <c r="H47" i="1"/>
  <c r="I47" i="1"/>
  <c r="J47" i="1"/>
  <c r="L47" i="1"/>
  <c r="M47" i="1"/>
  <c r="N47" i="1"/>
  <c r="G48" i="1"/>
  <c r="H48" i="1"/>
  <c r="I48" i="1"/>
  <c r="J48" i="1"/>
  <c r="L48" i="1"/>
  <c r="M48" i="1"/>
  <c r="N48" i="1"/>
  <c r="F48" i="1"/>
  <c r="G40" i="1"/>
  <c r="H40" i="1"/>
  <c r="I40" i="1"/>
  <c r="J40" i="1"/>
  <c r="L40" i="1"/>
  <c r="M40" i="1"/>
  <c r="N40" i="1"/>
  <c r="F40" i="1"/>
  <c r="G41" i="1"/>
  <c r="H41" i="1"/>
  <c r="I41" i="1"/>
  <c r="J41" i="1"/>
  <c r="L41" i="1"/>
  <c r="M41" i="1"/>
  <c r="N41" i="1"/>
  <c r="F41" i="1"/>
  <c r="G30" i="1"/>
  <c r="H30" i="1"/>
  <c r="I30" i="1"/>
  <c r="J30" i="1"/>
  <c r="M30" i="1"/>
  <c r="N30" i="1"/>
  <c r="F30" i="1"/>
  <c r="G31" i="1"/>
  <c r="H31" i="1"/>
  <c r="I31" i="1"/>
  <c r="J31" i="1"/>
  <c r="L31" i="1"/>
  <c r="M31" i="1"/>
  <c r="N31" i="1"/>
  <c r="F31" i="1"/>
  <c r="G21" i="1"/>
  <c r="H21" i="1"/>
  <c r="I21" i="1"/>
  <c r="J21" i="1"/>
  <c r="L21" i="1"/>
  <c r="M21" i="1"/>
  <c r="N21" i="1"/>
  <c r="F21" i="1"/>
  <c r="O47" i="1" l="1"/>
  <c r="K47" i="1"/>
  <c r="O40" i="1"/>
  <c r="K40" i="1"/>
  <c r="O30" i="1"/>
  <c r="K30" i="1"/>
  <c r="O20" i="1"/>
  <c r="K20" i="1"/>
  <c r="G9" i="1"/>
  <c r="H9" i="1"/>
  <c r="I9" i="1"/>
  <c r="J9" i="1"/>
  <c r="M9" i="1"/>
  <c r="N9" i="1"/>
  <c r="G11" i="1"/>
  <c r="H11" i="1"/>
  <c r="I11" i="1"/>
  <c r="J11" i="1"/>
  <c r="L11" i="1"/>
  <c r="M11" i="1"/>
  <c r="N11" i="1"/>
  <c r="F11" i="1"/>
  <c r="J154" i="1" l="1"/>
  <c r="J156" i="1" s="1"/>
  <c r="H154" i="1"/>
  <c r="H156" i="1" s="1"/>
  <c r="G154" i="1"/>
  <c r="G156" i="1" s="1"/>
  <c r="I154" i="1"/>
  <c r="I156" i="1" s="1"/>
  <c r="N154" i="1"/>
  <c r="N156" i="1" s="1"/>
  <c r="M154" i="1"/>
  <c r="M156" i="1" s="1"/>
  <c r="L9" i="1"/>
  <c r="F9" i="1"/>
  <c r="F154" i="1" s="1"/>
  <c r="L154" i="1" l="1"/>
  <c r="L156" i="1" s="1"/>
  <c r="F156" i="1"/>
</calcChain>
</file>

<file path=xl/sharedStrings.xml><?xml version="1.0" encoding="utf-8"?>
<sst xmlns="http://schemas.openxmlformats.org/spreadsheetml/2006/main" count="199" uniqueCount="169">
  <si>
    <t>Единица измерения</t>
  </si>
  <si>
    <t>Максимальная оценка по направлению / оценка по показателю</t>
  </si>
  <si>
    <t>Среднее значение оценки (SPj)</t>
  </si>
  <si>
    <t xml:space="preserve">Наименование направления / показателя </t>
  </si>
  <si>
    <t>исходные данные для расчета / формула для расчета показателя</t>
  </si>
  <si>
    <t>Наименование главного администратора / итоговое значение оценки по направлению (Вj) / оценка по показателю (Кj)</t>
  </si>
  <si>
    <t>1. Управление расходами бюджета муниципального образования Абинский район</t>
  </si>
  <si>
    <t>1.1. Р1 Уровень исполнения бюджетных ассигнований главного администратора в отчетном периоде</t>
  </si>
  <si>
    <t>Р1 = ( Ркис/ Рут) х 100</t>
  </si>
  <si>
    <t>Ркис</t>
  </si>
  <si>
    <t>Рут</t>
  </si>
  <si>
    <t>Р1 &gt;= 99%</t>
  </si>
  <si>
    <t>Р1 &gt;= 90%</t>
  </si>
  <si>
    <t>Р1 &gt;= 85%</t>
  </si>
  <si>
    <t>Р1 &gt;= 80%</t>
  </si>
  <si>
    <t>%</t>
  </si>
  <si>
    <t xml:space="preserve">Администрация МО Абинский район </t>
  </si>
  <si>
    <t>Финансовое управление</t>
  </si>
  <si>
    <t>Управление сельского хозяйства и охраны окружающей среды</t>
  </si>
  <si>
    <t>Управление муниципальной собственности</t>
  </si>
  <si>
    <t>Управление строительства, жилищно-коммунального хозяйства, транспорта и связи</t>
  </si>
  <si>
    <t>Управление образования и молодежной политики</t>
  </si>
  <si>
    <t>Отдел по физической культуре и спорту</t>
  </si>
  <si>
    <t>1.2. Р2 Эффективность использования межбюджетных трансфертов, имеющих целевое назначение, полученных из других уровней бюджетов</t>
  </si>
  <si>
    <t xml:space="preserve">Р2 = (Nа / nа) х 100 </t>
  </si>
  <si>
    <t>Nа</t>
  </si>
  <si>
    <t xml:space="preserve"> nа</t>
  </si>
  <si>
    <t>Р2 &gt;= 99%</t>
  </si>
  <si>
    <t>Р2 &gt;= 90%</t>
  </si>
  <si>
    <t>Р2 &gt;= 85%</t>
  </si>
  <si>
    <t>Р2 &gt;= 80%</t>
  </si>
  <si>
    <t>1.3. Р3 Качество осуществления равномерности расходов</t>
  </si>
  <si>
    <t>Р3 = (Ркис(4кв.)  / Ркис(год)) х 100</t>
  </si>
  <si>
    <t>Ркис(4кв.)</t>
  </si>
  <si>
    <t>Ркис(год)</t>
  </si>
  <si>
    <t>Р3&lt; = 25%</t>
  </si>
  <si>
    <t>25%&lt; Р3 &lt; 30%</t>
  </si>
  <si>
    <t>30%&lt; Р3 &lt; 35%</t>
  </si>
  <si>
    <t>35%&lt; Р3 &lt; 40%</t>
  </si>
  <si>
    <t>40%&lt; Р3 &lt; 45%</t>
  </si>
  <si>
    <t>Р3  &gt;= 45%</t>
  </si>
  <si>
    <t>1.4. Р4 Своевременность принятия бюджетных обязательств(в соответ-
ствии с порядком учета бюджетных обязательств получателей средств бюджета муниципального образования Абинский район, утвержденным финансовым управлением администрации муниципального образования Абинский район)</t>
  </si>
  <si>
    <t>Р4 = (S / L) х 100</t>
  </si>
  <si>
    <t>S</t>
  </si>
  <si>
    <t>L</t>
  </si>
  <si>
    <t>Р4 = 100%</t>
  </si>
  <si>
    <t>Р4 &gt;= 80%</t>
  </si>
  <si>
    <t>Р4 &gt;= 70%</t>
  </si>
  <si>
    <t>1.5. Р5 Доля отклоненных планов-графиков (изменений в планы-графики) закупок, представленных в финансовое управление в рамках возложенных функций по осуществлению контроля в сфере закупок</t>
  </si>
  <si>
    <t>Р5 = (Nо / N) х 100</t>
  </si>
  <si>
    <t>Nо</t>
  </si>
  <si>
    <t>N</t>
  </si>
  <si>
    <t>Р5 &gt;= 10%</t>
  </si>
  <si>
    <t>Р5 &gt;= 30%</t>
  </si>
  <si>
    <t>1.6. Р6 Несоответствие расчетно-платежных документов, представленных в финансовое управление, требованиям бюджетного законодательства Российской Федерации</t>
  </si>
  <si>
    <t>Р6 = (No / N) х 100</t>
  </si>
  <si>
    <t>1.7. Р7 Эффективность управления кредиторской задолженностью по расчетам с поставщиками и подрядчиками</t>
  </si>
  <si>
    <t>Р7 &lt; 0 (снижение Кт задолженности)</t>
  </si>
  <si>
    <t>Р7 = 0 (Кт задолженность не изменилась)</t>
  </si>
  <si>
    <t>Р7 &gt; 0 (допущен рост Кт задолженности)</t>
  </si>
  <si>
    <t>тыс.руб.</t>
  </si>
  <si>
    <t xml:space="preserve">Р8 </t>
  </si>
  <si>
    <t>Р8 = 0</t>
  </si>
  <si>
    <t>Р8 &gt; 0</t>
  </si>
  <si>
    <t>1.8. Р8 Наличие просроченной кредиторской задолженности по расходам</t>
  </si>
  <si>
    <t>2. Управление доходами бюджета муниципального образования Абинский район</t>
  </si>
  <si>
    <t>2.1. Р9 Наличие методики прогнозирования поступлений доходов, утвержденной правовым актом главного администратора</t>
  </si>
  <si>
    <t>Р9 = М</t>
  </si>
  <si>
    <t>Р9 = 5 (методика прогнозирования поступлений доходов утверждена правовым актом главного администратора)</t>
  </si>
  <si>
    <t>Р9 = 0 (методика прогнозирования поступлений доходов не утверждена правовым актом главного администратора)</t>
  </si>
  <si>
    <t>2.2. Р10 Качество администрирования  доходов бюджета муниципального образования Абинский район по возврату неиспользованных остатков межбюджетных трансфертов, имеющих целевое назначение в краевой бюджет</t>
  </si>
  <si>
    <t>Р10 = (Rj / Rp) х 100</t>
  </si>
  <si>
    <t xml:space="preserve">Rj </t>
  </si>
  <si>
    <t>Rp</t>
  </si>
  <si>
    <t>Р10= 100%</t>
  </si>
  <si>
    <t>Р10&lt; 100%</t>
  </si>
  <si>
    <t>2.3. Р11 Качество управления просроченной дебиторской задолженностью главного администратора и подве-домственных ему получа-телей бюджетных средств</t>
  </si>
  <si>
    <t>Dpн</t>
  </si>
  <si>
    <t>Dpк</t>
  </si>
  <si>
    <t>Р11 = 0</t>
  </si>
  <si>
    <t>Р11 &gt; 0</t>
  </si>
  <si>
    <t>3.1. Р12 Нарушение требований к бюджетному учету, в том числе к составлению, представлению бюджетной отчетности</t>
  </si>
  <si>
    <t>3. Ведение учета и составление бюджетной отчетности</t>
  </si>
  <si>
    <t>Р12 = R</t>
  </si>
  <si>
    <t>Р12 = 0 (нарушения выявлены)</t>
  </si>
  <si>
    <t>Р12 = 5 (нарушений не выявлено)</t>
  </si>
  <si>
    <t>4.1. Р13 Исполнение представлений (предписаний) органов государственного и  муниципального финансового контроля</t>
  </si>
  <si>
    <t>Р13 =((Qи + Qч) / Qо) х 100</t>
  </si>
  <si>
    <t>Qи</t>
  </si>
  <si>
    <t>Qч</t>
  </si>
  <si>
    <t>Qо</t>
  </si>
  <si>
    <t>100%&lt; Р13 &lt; 95%</t>
  </si>
  <si>
    <t>95%&lt; Р13 &lt; 75%</t>
  </si>
  <si>
    <t>75%&lt; Р13 &lt; 50%</t>
  </si>
  <si>
    <t>Р13 &lt; 50%</t>
  </si>
  <si>
    <t>Р13 = 0</t>
  </si>
  <si>
    <t>Главные администраторы, имеющие подведомственные учреждения</t>
  </si>
  <si>
    <t>Главные администраторы, не имеющие подведомственных учреждений</t>
  </si>
  <si>
    <t>5. Организация и осуществление внутреннего финансового аудита</t>
  </si>
  <si>
    <t>Еп</t>
  </si>
  <si>
    <t>Епн</t>
  </si>
  <si>
    <t>100%&lt; Р15 &lt; 95%</t>
  </si>
  <si>
    <t>95%&lt; Р15 &lt; 75%</t>
  </si>
  <si>
    <t>75%&lt; Р15 &lt; 50%</t>
  </si>
  <si>
    <t>Р15 &lt; 50%</t>
  </si>
  <si>
    <t>Р15= 0</t>
  </si>
  <si>
    <t>Ап</t>
  </si>
  <si>
    <t>Апн</t>
  </si>
  <si>
    <t>Р17</t>
  </si>
  <si>
    <t>правовой акт главного администратора утвержден и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</si>
  <si>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правовой акт главного администратора не утвержден или не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</si>
  <si>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6. Управление активами (имуществом)</t>
  </si>
  <si>
    <t>Суммарная оценка качества финансового менеджмента главного администратора (КФМ)</t>
  </si>
  <si>
    <t>Максимальная оценка качества финансового менеджмента, которую может получить главный администратор за качество финансового менеджмента исходя из применимости показателей (МАХ)</t>
  </si>
  <si>
    <t>Уровень качества финансового менеджмента по совокупности оценок, полученных каждым главным администратором по применимым к нему показателям (Q)</t>
  </si>
  <si>
    <t>Х</t>
  </si>
  <si>
    <t>1</t>
  </si>
  <si>
    <t>3</t>
  </si>
  <si>
    <t>4</t>
  </si>
  <si>
    <t>Р7 = Кт кг – Кт нг</t>
  </si>
  <si>
    <t xml:space="preserve">Кт кг </t>
  </si>
  <si>
    <t>Кт нг</t>
  </si>
  <si>
    <t>Р11 = Dpк – Dpн</t>
  </si>
  <si>
    <t>Отдел культуры</t>
  </si>
  <si>
    <t>Диапазон значений</t>
  </si>
  <si>
    <t>А.Д.Анацкая</t>
  </si>
  <si>
    <t>Заместитель начальника бюджетного отдела</t>
  </si>
  <si>
    <t>Л.Г.Вашкевич</t>
  </si>
  <si>
    <t>(подпись)</t>
  </si>
  <si>
    <t>5</t>
  </si>
  <si>
    <t>6</t>
  </si>
  <si>
    <t>16</t>
  </si>
  <si>
    <t>Р1 &gt;= 75%</t>
  </si>
  <si>
    <t>Р1 &lt; 75%</t>
  </si>
  <si>
    <t>Р2 &gt;= 75%</t>
  </si>
  <si>
    <t>Р2&lt; 75%</t>
  </si>
  <si>
    <t>4. Исполнение представлений (предписаний) органов государственного и муниципального финансового контроля</t>
  </si>
  <si>
    <t>5.1. Р14 Качество проведения внутреннего финансового аудита и составления отчетности о результатах внутреннего финансового аудита</t>
  </si>
  <si>
    <t>Р14 = (Еп / Епн) х 100</t>
  </si>
  <si>
    <t>100%&lt; Р14 &lt; 95%</t>
  </si>
  <si>
    <t>95%&lt; Р14 &lt; 75%</t>
  </si>
  <si>
    <t>75%&lt; Р14 &lt; 50%</t>
  </si>
  <si>
    <t>Р14 &lt; 50%</t>
  </si>
  <si>
    <t>Р14= 0</t>
  </si>
  <si>
    <t>5.2. Р15 Качество планирования внутреннего финансового аудита</t>
  </si>
  <si>
    <t>Р15 = (Ап / Апн) х 100</t>
  </si>
  <si>
    <t>5.3. Р16 Качество  организации внутреннего финансового аудита</t>
  </si>
  <si>
    <t>Р16</t>
  </si>
  <si>
    <t>Р16 = 5 (правовой акт главного администратора по внутреннему финансовому аудиту соответствует требованиям к организации внутреннего финансового аудита, установленным нормативными правовыми актами)</t>
  </si>
  <si>
    <t>Р16 =0 (правовой акт главного администратора по внутреннему финансовому аудиту не соответствует требованиям к организации внутреннего финансового аудита, установленным нормативными правовыми актами)</t>
  </si>
  <si>
    <t>5.5. Р17 Качество правового акта главного админи-стратора о порядке ведения мониторинга результатов деятельности (результативности бюджетных расходов, качества предоставляемых услуг)</t>
  </si>
  <si>
    <t>6.1. Р18 Управление активами (имуществом)</t>
  </si>
  <si>
    <t>Р18 = Qot</t>
  </si>
  <si>
    <t>Р18 = 5 (нарушения не выявлены)</t>
  </si>
  <si>
    <t>Р18 = 0 (нарушения выявлены)</t>
  </si>
  <si>
    <t>7. Управление доходами, полученными от приносящей доход деятельности бюджетными и автономными учреждениями</t>
  </si>
  <si>
    <t>7.1. Р19 Качество планирования поступлений доходов от приносящей доход деятельности учреждений</t>
  </si>
  <si>
    <t>Р19 = (Dвнисп / Dвнут) х 100</t>
  </si>
  <si>
    <t>Dвнисп</t>
  </si>
  <si>
    <t>Dвнут</t>
  </si>
  <si>
    <t>7.Р20 Динамика объема доходов, полученных бюджетными и автономными учреждениями от приносящей доход деятельности учреждений</t>
  </si>
  <si>
    <t>Р20 = Dвно -  Dвнп</t>
  </si>
  <si>
    <t>Dвно</t>
  </si>
  <si>
    <t>Dвнп</t>
  </si>
  <si>
    <t>Р20 &gt; 0</t>
  </si>
  <si>
    <t xml:space="preserve">Р20 &lt;= 0 </t>
  </si>
  <si>
    <t>Отчет о результатах мониторинга качества финансового менеджмента главных распорядителей средств местного бюджета, главных администраторов доходов местного бюджета, главных администраторов источников финансировании дефицита местного бюджета за 2021 год</t>
  </si>
  <si>
    <t>Р5 &lt; 10%</t>
  </si>
  <si>
    <t xml:space="preserve">Заместитель главы муниципального образования,начальник финансового управления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</si>
</sst>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0" fillId="0" borderId="0" xfId="0" applyNumberFormat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9" fontId="3" fillId="0" borderId="0" xfId="0" applyNumberFormat="1" applyFont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/>
    <xf numFmtId="0" fontId="3" fillId="4" borderId="1" xfId="0" applyFont="1" applyFill="1" applyBorder="1" applyAlignment="1"/>
    <xf numFmtId="0" fontId="3" fillId="7" borderId="1" xfId="0" applyFont="1" applyFill="1" applyBorder="1"/>
    <xf numFmtId="2" fontId="2" fillId="7" borderId="1" xfId="0" applyNumberFormat="1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/>
    <xf numFmtId="0" fontId="2" fillId="2" borderId="0" xfId="0" applyFont="1" applyFill="1"/>
    <xf numFmtId="49" fontId="3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7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2" fillId="7" borderId="1" xfId="0" applyNumberFormat="1" applyFont="1" applyFill="1" applyBorder="1"/>
    <xf numFmtId="164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/>
    <xf numFmtId="0" fontId="6" fillId="0" borderId="0" xfId="0" applyFont="1"/>
    <xf numFmtId="0" fontId="6" fillId="0" borderId="1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Border="1"/>
    <xf numFmtId="0" fontId="3" fillId="0" borderId="4" xfId="0" applyFont="1" applyBorder="1"/>
    <xf numFmtId="0" fontId="3" fillId="8" borderId="1" xfId="0" applyFont="1" applyFill="1" applyBorder="1"/>
    <xf numFmtId="0" fontId="1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center" wrapText="1"/>
    </xf>
    <xf numFmtId="49" fontId="2" fillId="3" borderId="7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7" borderId="2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4" xfId="0" applyFont="1" applyFill="1" applyBorder="1" applyAlignment="1">
      <alignment horizontal="left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left" wrapText="1"/>
    </xf>
    <xf numFmtId="49" fontId="3" fillId="4" borderId="3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62"/>
  <sheetViews>
    <sheetView tabSelected="1" topLeftCell="A43" workbookViewId="0">
      <selection activeCell="G158" sqref="G158"/>
    </sheetView>
  </sheetViews>
  <sheetFormatPr defaultRowHeight="15" x14ac:dyDescent="0.25"/>
  <cols>
    <col min="1" max="1" width="22" customWidth="1"/>
    <col min="2" max="2" width="20.7109375" customWidth="1"/>
    <col min="3" max="3" width="21.28515625" customWidth="1"/>
    <col min="4" max="4" width="13.5703125" customWidth="1"/>
    <col min="5" max="5" width="12.28515625" customWidth="1"/>
    <col min="6" max="6" width="13.5703125" customWidth="1"/>
    <col min="7" max="7" width="17.42578125" customWidth="1"/>
    <col min="8" max="8" width="14.28515625" customWidth="1"/>
    <col min="9" max="9" width="12.5703125" customWidth="1"/>
    <col min="10" max="11" width="14.140625" customWidth="1"/>
    <col min="12" max="13" width="13.42578125" customWidth="1"/>
    <col min="14" max="15" width="13.28515625" customWidth="1"/>
  </cols>
  <sheetData>
    <row r="3" spans="1:16" ht="54" customHeight="1" x14ac:dyDescent="0.3">
      <c r="A3" s="48" t="s">
        <v>166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5" spans="1:16" ht="30.75" customHeight="1" x14ac:dyDescent="0.25">
      <c r="A5" s="52" t="s">
        <v>3</v>
      </c>
      <c r="B5" s="55" t="s">
        <v>4</v>
      </c>
      <c r="C5" s="52" t="s">
        <v>124</v>
      </c>
      <c r="D5" s="52" t="s">
        <v>0</v>
      </c>
      <c r="E5" s="52" t="s">
        <v>1</v>
      </c>
      <c r="F5" s="65" t="s">
        <v>5</v>
      </c>
      <c r="G5" s="66"/>
      <c r="H5" s="66"/>
      <c r="I5" s="66"/>
      <c r="J5" s="66"/>
      <c r="K5" s="66"/>
      <c r="L5" s="66"/>
      <c r="M5" s="66"/>
      <c r="N5" s="66"/>
      <c r="O5" s="67"/>
      <c r="P5" s="1"/>
    </row>
    <row r="6" spans="1:16" ht="36.75" customHeight="1" x14ac:dyDescent="0.25">
      <c r="A6" s="53"/>
      <c r="B6" s="56"/>
      <c r="C6" s="53"/>
      <c r="D6" s="53"/>
      <c r="E6" s="53"/>
      <c r="F6" s="62" t="s">
        <v>96</v>
      </c>
      <c r="G6" s="63"/>
      <c r="H6" s="63"/>
      <c r="I6" s="63"/>
      <c r="J6" s="63"/>
      <c r="K6" s="64"/>
      <c r="L6" s="68" t="s">
        <v>97</v>
      </c>
      <c r="M6" s="68"/>
      <c r="N6" s="68"/>
      <c r="O6" s="68"/>
      <c r="P6" s="1"/>
    </row>
    <row r="7" spans="1:16" ht="116.25" customHeight="1" x14ac:dyDescent="0.25">
      <c r="A7" s="54"/>
      <c r="B7" s="57"/>
      <c r="C7" s="54"/>
      <c r="D7" s="54"/>
      <c r="E7" s="54"/>
      <c r="F7" s="33" t="s">
        <v>16</v>
      </c>
      <c r="G7" s="33" t="s">
        <v>20</v>
      </c>
      <c r="H7" s="33" t="s">
        <v>21</v>
      </c>
      <c r="I7" s="33" t="s">
        <v>123</v>
      </c>
      <c r="J7" s="33" t="s">
        <v>22</v>
      </c>
      <c r="K7" s="34" t="s">
        <v>2</v>
      </c>
      <c r="L7" s="35" t="s">
        <v>17</v>
      </c>
      <c r="M7" s="35" t="s">
        <v>18</v>
      </c>
      <c r="N7" s="35" t="s">
        <v>19</v>
      </c>
      <c r="O7" s="36" t="s">
        <v>2</v>
      </c>
    </row>
    <row r="8" spans="1:16" ht="14.25" customHeight="1" x14ac:dyDescent="0.25">
      <c r="A8" s="27" t="s">
        <v>116</v>
      </c>
      <c r="B8" s="28" t="s">
        <v>117</v>
      </c>
      <c r="C8" s="27" t="s">
        <v>118</v>
      </c>
      <c r="D8" s="27" t="s">
        <v>129</v>
      </c>
      <c r="E8" s="27" t="s">
        <v>130</v>
      </c>
      <c r="F8" s="29">
        <v>7</v>
      </c>
      <c r="G8" s="29">
        <v>8</v>
      </c>
      <c r="H8" s="29">
        <v>9</v>
      </c>
      <c r="I8" s="29">
        <v>10</v>
      </c>
      <c r="J8" s="29">
        <v>11</v>
      </c>
      <c r="K8" s="31">
        <v>12</v>
      </c>
      <c r="L8" s="29">
        <v>13</v>
      </c>
      <c r="M8" s="29">
        <v>14</v>
      </c>
      <c r="N8" s="29">
        <v>15</v>
      </c>
      <c r="O8" s="30" t="s">
        <v>131</v>
      </c>
    </row>
    <row r="9" spans="1:16" ht="15.75" x14ac:dyDescent="0.25">
      <c r="A9" s="49" t="s">
        <v>6</v>
      </c>
      <c r="B9" s="50"/>
      <c r="C9" s="50"/>
      <c r="D9" s="51"/>
      <c r="E9" s="12">
        <f>E10+E20+E30+E40+E47+E54+E61+E68</f>
        <v>40</v>
      </c>
      <c r="F9" s="12">
        <f t="shared" ref="F9:N9" si="0">F10+F20+F30+F40+F47+F54+F61+F68</f>
        <v>31</v>
      </c>
      <c r="G9" s="12">
        <f t="shared" si="0"/>
        <v>23</v>
      </c>
      <c r="H9" s="12">
        <f t="shared" si="0"/>
        <v>32</v>
      </c>
      <c r="I9" s="12">
        <f t="shared" si="0"/>
        <v>27</v>
      </c>
      <c r="J9" s="12">
        <f t="shared" si="0"/>
        <v>25</v>
      </c>
      <c r="K9" s="16"/>
      <c r="L9" s="12">
        <f t="shared" si="0"/>
        <v>34</v>
      </c>
      <c r="M9" s="12">
        <f t="shared" si="0"/>
        <v>31</v>
      </c>
      <c r="N9" s="12">
        <f t="shared" si="0"/>
        <v>33</v>
      </c>
      <c r="O9" s="16"/>
    </row>
    <row r="10" spans="1:16" ht="110.25" x14ac:dyDescent="0.25">
      <c r="A10" s="8" t="s">
        <v>7</v>
      </c>
      <c r="B10" s="6"/>
      <c r="C10" s="6"/>
      <c r="D10" s="6" t="s">
        <v>15</v>
      </c>
      <c r="E10" s="6">
        <v>5</v>
      </c>
      <c r="F10" s="6">
        <f>F14+F15+F16+F17+F18+F19</f>
        <v>5</v>
      </c>
      <c r="G10" s="6">
        <f t="shared" ref="G10:J10" si="1">G14+G15+G16+G17+G18+G19</f>
        <v>4</v>
      </c>
      <c r="H10" s="6">
        <f t="shared" si="1"/>
        <v>4</v>
      </c>
      <c r="I10" s="6">
        <f t="shared" si="1"/>
        <v>5</v>
      </c>
      <c r="J10" s="6">
        <f t="shared" si="1"/>
        <v>5</v>
      </c>
      <c r="K10" s="13">
        <f>(F10+G10+H10+I10+J10)/5</f>
        <v>4.5999999999999996</v>
      </c>
      <c r="L10" s="6">
        <f>L14+L15+L16+L17+L18+L19</f>
        <v>5</v>
      </c>
      <c r="M10" s="6">
        <f t="shared" ref="M10:N10" si="2">M14+M15+M16+M17+M18+M19</f>
        <v>5</v>
      </c>
      <c r="N10" s="6">
        <f t="shared" si="2"/>
        <v>5</v>
      </c>
      <c r="O10" s="13">
        <f>(L10+M10+N10)/3</f>
        <v>5</v>
      </c>
    </row>
    <row r="11" spans="1:16" ht="15.75" x14ac:dyDescent="0.25">
      <c r="A11" s="19"/>
      <c r="B11" s="3" t="s">
        <v>8</v>
      </c>
      <c r="C11" s="3"/>
      <c r="D11" s="3"/>
      <c r="E11" s="3"/>
      <c r="F11" s="80">
        <f>F12/F13*100</f>
        <v>99.37176865460431</v>
      </c>
      <c r="G11" s="80">
        <f t="shared" ref="G11:N11" si="3">G12/G13*100</f>
        <v>94.398058610725712</v>
      </c>
      <c r="H11" s="80">
        <f t="shared" si="3"/>
        <v>97.318527884813307</v>
      </c>
      <c r="I11" s="80">
        <f t="shared" si="3"/>
        <v>99.992344725515864</v>
      </c>
      <c r="J11" s="80">
        <f t="shared" si="3"/>
        <v>99.535452671376305</v>
      </c>
      <c r="K11" s="38"/>
      <c r="L11" s="80">
        <f t="shared" si="3"/>
        <v>99.983562120679821</v>
      </c>
      <c r="M11" s="80">
        <f t="shared" si="3"/>
        <v>99.504975586679961</v>
      </c>
      <c r="N11" s="80">
        <f t="shared" si="3"/>
        <v>98.703427912819393</v>
      </c>
      <c r="O11" s="15"/>
    </row>
    <row r="12" spans="1:16" ht="15.75" x14ac:dyDescent="0.25">
      <c r="A12" s="4"/>
      <c r="B12" s="4" t="s">
        <v>9</v>
      </c>
      <c r="C12" s="4"/>
      <c r="D12" s="4"/>
      <c r="E12" s="4"/>
      <c r="F12" s="4">
        <v>199429.6</v>
      </c>
      <c r="G12" s="4">
        <v>94641.7</v>
      </c>
      <c r="H12" s="4">
        <v>410839.8</v>
      </c>
      <c r="I12" s="4">
        <v>129312.7</v>
      </c>
      <c r="J12" s="4">
        <v>97725.5</v>
      </c>
      <c r="K12" s="15"/>
      <c r="L12" s="4">
        <v>31020.799999999999</v>
      </c>
      <c r="M12" s="4">
        <v>5889.6</v>
      </c>
      <c r="N12" s="4">
        <v>38108.9</v>
      </c>
      <c r="O12" s="15"/>
    </row>
    <row r="13" spans="1:16" ht="15.75" x14ac:dyDescent="0.25">
      <c r="A13" s="4"/>
      <c r="B13" s="4" t="s">
        <v>10</v>
      </c>
      <c r="C13" s="4"/>
      <c r="D13" s="4"/>
      <c r="E13" s="4"/>
      <c r="F13" s="4">
        <v>200690.4</v>
      </c>
      <c r="G13" s="4">
        <v>100258.1</v>
      </c>
      <c r="H13" s="4">
        <v>422159.9</v>
      </c>
      <c r="I13" s="4">
        <v>129322.6</v>
      </c>
      <c r="J13" s="4">
        <v>98181.6</v>
      </c>
      <c r="K13" s="15"/>
      <c r="L13" s="4">
        <v>31025.9</v>
      </c>
      <c r="M13" s="4">
        <v>5918.9</v>
      </c>
      <c r="N13" s="4">
        <v>38609.5</v>
      </c>
      <c r="O13" s="15"/>
    </row>
    <row r="14" spans="1:16" ht="15.75" x14ac:dyDescent="0.25">
      <c r="A14" s="2"/>
      <c r="B14" s="2"/>
      <c r="C14" s="2" t="s">
        <v>11</v>
      </c>
      <c r="D14" s="2"/>
      <c r="E14" s="2">
        <v>5</v>
      </c>
      <c r="F14" s="2">
        <v>5</v>
      </c>
      <c r="G14" s="2"/>
      <c r="H14" s="2"/>
      <c r="I14" s="2">
        <v>5</v>
      </c>
      <c r="J14" s="2">
        <v>5</v>
      </c>
      <c r="K14" s="15"/>
      <c r="L14" s="2">
        <v>5</v>
      </c>
      <c r="M14" s="2">
        <v>5</v>
      </c>
      <c r="N14" s="2">
        <v>5</v>
      </c>
      <c r="O14" s="15"/>
    </row>
    <row r="15" spans="1:16" ht="15.75" x14ac:dyDescent="0.25">
      <c r="A15" s="2"/>
      <c r="B15" s="2"/>
      <c r="C15" s="2" t="s">
        <v>12</v>
      </c>
      <c r="D15" s="2"/>
      <c r="E15" s="2">
        <v>4</v>
      </c>
      <c r="F15" s="2"/>
      <c r="G15" s="2">
        <v>4</v>
      </c>
      <c r="H15" s="2">
        <v>4</v>
      </c>
      <c r="I15" s="2"/>
      <c r="J15" s="2"/>
      <c r="K15" s="15"/>
      <c r="L15" s="2"/>
      <c r="M15" s="2"/>
      <c r="N15" s="2"/>
      <c r="O15" s="15"/>
    </row>
    <row r="16" spans="1:16" ht="15.75" x14ac:dyDescent="0.25">
      <c r="A16" s="2"/>
      <c r="B16" s="2"/>
      <c r="C16" s="2" t="s">
        <v>13</v>
      </c>
      <c r="D16" s="2"/>
      <c r="E16" s="2">
        <v>3</v>
      </c>
      <c r="F16" s="2"/>
      <c r="G16" s="2"/>
      <c r="H16" s="2"/>
      <c r="I16" s="2"/>
      <c r="J16" s="2"/>
      <c r="K16" s="15"/>
      <c r="L16" s="2"/>
      <c r="M16" s="2"/>
      <c r="N16" s="2"/>
      <c r="O16" s="15"/>
    </row>
    <row r="17" spans="1:15" ht="15.75" x14ac:dyDescent="0.25">
      <c r="A17" s="2"/>
      <c r="B17" s="2"/>
      <c r="C17" s="2" t="s">
        <v>14</v>
      </c>
      <c r="D17" s="2"/>
      <c r="E17" s="2">
        <v>2</v>
      </c>
      <c r="F17" s="2"/>
      <c r="G17" s="2"/>
      <c r="H17" s="2"/>
      <c r="I17" s="2"/>
      <c r="J17" s="2"/>
      <c r="K17" s="15"/>
      <c r="L17" s="2"/>
      <c r="M17" s="2"/>
      <c r="N17" s="2"/>
      <c r="O17" s="15"/>
    </row>
    <row r="18" spans="1:15" ht="15.75" x14ac:dyDescent="0.25">
      <c r="A18" s="2"/>
      <c r="B18" s="2"/>
      <c r="C18" s="2" t="s">
        <v>132</v>
      </c>
      <c r="D18" s="2"/>
      <c r="E18" s="2">
        <v>1</v>
      </c>
      <c r="F18" s="2"/>
      <c r="G18" s="2"/>
      <c r="H18" s="2"/>
      <c r="I18" s="2"/>
      <c r="J18" s="2"/>
      <c r="K18" s="15"/>
      <c r="L18" s="2"/>
      <c r="M18" s="2"/>
      <c r="N18" s="2"/>
      <c r="O18" s="15"/>
    </row>
    <row r="19" spans="1:15" ht="15.75" x14ac:dyDescent="0.25">
      <c r="A19" s="2"/>
      <c r="B19" s="45"/>
      <c r="C19" s="2" t="s">
        <v>133</v>
      </c>
      <c r="D19" s="2"/>
      <c r="E19" s="2">
        <v>0</v>
      </c>
      <c r="F19" s="2"/>
      <c r="G19" s="2"/>
      <c r="H19" s="2"/>
      <c r="I19" s="2"/>
      <c r="J19" s="2"/>
      <c r="K19" s="15"/>
      <c r="L19" s="2"/>
      <c r="M19" s="2"/>
      <c r="N19" s="2"/>
      <c r="O19" s="15"/>
    </row>
    <row r="20" spans="1:15" ht="157.5" x14ac:dyDescent="0.25">
      <c r="A20" s="20" t="s">
        <v>23</v>
      </c>
      <c r="B20" s="6"/>
      <c r="C20" s="6"/>
      <c r="D20" s="6" t="s">
        <v>15</v>
      </c>
      <c r="E20" s="6">
        <v>5</v>
      </c>
      <c r="F20" s="6">
        <f>F24+F25+F26+F27+F28+F29</f>
        <v>4</v>
      </c>
      <c r="G20" s="6">
        <f t="shared" ref="G20:J20" si="4">G24+G25+G26+G27+G28+G29</f>
        <v>3</v>
      </c>
      <c r="H20" s="6">
        <f t="shared" si="4"/>
        <v>5</v>
      </c>
      <c r="I20" s="6">
        <f t="shared" si="4"/>
        <v>5</v>
      </c>
      <c r="J20" s="6">
        <f t="shared" si="4"/>
        <v>4</v>
      </c>
      <c r="K20" s="13">
        <f>(F20+G20+H20+I20+J20)/5</f>
        <v>4.2</v>
      </c>
      <c r="L20" s="6">
        <f>L24+L25+L26+L27+L28+L29</f>
        <v>5</v>
      </c>
      <c r="M20" s="6">
        <f t="shared" ref="M20:N20" si="5">M24+M25+M26+M27+M28+M29</f>
        <v>5</v>
      </c>
      <c r="N20" s="6">
        <f t="shared" si="5"/>
        <v>5</v>
      </c>
      <c r="O20" s="40">
        <f>(L20+M20+N20)/3</f>
        <v>5</v>
      </c>
    </row>
    <row r="21" spans="1:15" ht="15.75" x14ac:dyDescent="0.25">
      <c r="A21" s="3"/>
      <c r="B21" s="3" t="s">
        <v>24</v>
      </c>
      <c r="C21" s="3"/>
      <c r="D21" s="3"/>
      <c r="E21" s="3"/>
      <c r="F21" s="80">
        <f>F22/F23*100</f>
        <v>91.26682089499522</v>
      </c>
      <c r="G21" s="80">
        <f t="shared" ref="G21:N21" si="6">G22/G23*100</f>
        <v>85.537484691945664</v>
      </c>
      <c r="H21" s="80">
        <f t="shared" si="6"/>
        <v>99.059089681698126</v>
      </c>
      <c r="I21" s="80">
        <f t="shared" si="6"/>
        <v>100</v>
      </c>
      <c r="J21" s="80">
        <f t="shared" si="6"/>
        <v>93.991927137238662</v>
      </c>
      <c r="K21" s="38"/>
      <c r="L21" s="37" t="e">
        <f t="shared" si="6"/>
        <v>#DIV/0!</v>
      </c>
      <c r="M21" s="80">
        <f t="shared" si="6"/>
        <v>99.934770200853421</v>
      </c>
      <c r="N21" s="80">
        <f t="shared" si="6"/>
        <v>99.826363349795116</v>
      </c>
      <c r="O21" s="15"/>
    </row>
    <row r="22" spans="1:15" ht="15.75" x14ac:dyDescent="0.25">
      <c r="A22" s="4"/>
      <c r="B22" s="4" t="s">
        <v>25</v>
      </c>
      <c r="C22" s="4"/>
      <c r="D22" s="4"/>
      <c r="E22" s="4"/>
      <c r="F22" s="4">
        <v>20672.3</v>
      </c>
      <c r="G22" s="4">
        <v>75225</v>
      </c>
      <c r="H22" s="4">
        <v>902450.1</v>
      </c>
      <c r="I22" s="4">
        <v>2450.6999999999998</v>
      </c>
      <c r="J22" s="4">
        <v>1816.3</v>
      </c>
      <c r="K22" s="15"/>
      <c r="L22" s="4">
        <v>0</v>
      </c>
      <c r="M22" s="4">
        <v>3676.9</v>
      </c>
      <c r="N22" s="4">
        <v>76003.8</v>
      </c>
      <c r="O22" s="15"/>
    </row>
    <row r="23" spans="1:15" ht="15.75" x14ac:dyDescent="0.25">
      <c r="A23" s="4"/>
      <c r="B23" s="4" t="s">
        <v>26</v>
      </c>
      <c r="C23" s="4"/>
      <c r="D23" s="4"/>
      <c r="E23" s="4"/>
      <c r="F23" s="4">
        <v>22650.400000000001</v>
      </c>
      <c r="G23" s="4">
        <v>87943.9</v>
      </c>
      <c r="H23" s="4">
        <v>911022</v>
      </c>
      <c r="I23" s="4">
        <v>2450.6999999999998</v>
      </c>
      <c r="J23" s="4">
        <v>1932.4</v>
      </c>
      <c r="K23" s="15"/>
      <c r="L23" s="4">
        <v>0</v>
      </c>
      <c r="M23" s="4">
        <v>3679.3</v>
      </c>
      <c r="N23" s="4">
        <v>76136</v>
      </c>
      <c r="O23" s="15"/>
    </row>
    <row r="24" spans="1:15" ht="15.75" x14ac:dyDescent="0.25">
      <c r="A24" s="2"/>
      <c r="B24" s="2"/>
      <c r="C24" s="2" t="s">
        <v>27</v>
      </c>
      <c r="D24" s="2"/>
      <c r="E24" s="2">
        <v>5</v>
      </c>
      <c r="F24" s="2"/>
      <c r="G24" s="2"/>
      <c r="H24" s="2">
        <v>5</v>
      </c>
      <c r="I24" s="2">
        <v>5</v>
      </c>
      <c r="J24" s="2"/>
      <c r="K24" s="15"/>
      <c r="L24" s="2">
        <v>5</v>
      </c>
      <c r="M24" s="2">
        <v>5</v>
      </c>
      <c r="N24" s="2">
        <v>5</v>
      </c>
      <c r="O24" s="15"/>
    </row>
    <row r="25" spans="1:15" ht="15.75" x14ac:dyDescent="0.25">
      <c r="A25" s="2"/>
      <c r="B25" s="2"/>
      <c r="C25" s="2" t="s">
        <v>28</v>
      </c>
      <c r="D25" s="2"/>
      <c r="E25" s="2">
        <v>4</v>
      </c>
      <c r="F25" s="2">
        <v>4</v>
      </c>
      <c r="G25" s="2"/>
      <c r="H25" s="2"/>
      <c r="I25" s="2"/>
      <c r="J25" s="2">
        <v>4</v>
      </c>
      <c r="K25" s="15"/>
      <c r="L25" s="2"/>
      <c r="M25" s="2"/>
      <c r="N25" s="2"/>
      <c r="O25" s="15"/>
    </row>
    <row r="26" spans="1:15" ht="15.75" x14ac:dyDescent="0.25">
      <c r="A26" s="2"/>
      <c r="B26" s="2"/>
      <c r="C26" s="2" t="s">
        <v>29</v>
      </c>
      <c r="D26" s="2"/>
      <c r="E26" s="2">
        <v>3</v>
      </c>
      <c r="F26" s="2"/>
      <c r="G26" s="2">
        <v>3</v>
      </c>
      <c r="H26" s="2"/>
      <c r="I26" s="2"/>
      <c r="J26" s="2"/>
      <c r="K26" s="15"/>
      <c r="L26" s="2"/>
      <c r="M26" s="2"/>
      <c r="N26" s="2"/>
      <c r="O26" s="15"/>
    </row>
    <row r="27" spans="1:15" ht="15.75" x14ac:dyDescent="0.25">
      <c r="A27" s="2"/>
      <c r="B27" s="2"/>
      <c r="C27" s="2" t="s">
        <v>30</v>
      </c>
      <c r="D27" s="2"/>
      <c r="E27" s="2">
        <v>2</v>
      </c>
      <c r="F27" s="2"/>
      <c r="G27" s="2"/>
      <c r="H27" s="2"/>
      <c r="I27" s="2"/>
      <c r="J27" s="2"/>
      <c r="K27" s="15"/>
      <c r="L27" s="2"/>
      <c r="M27" s="2"/>
      <c r="N27" s="2"/>
      <c r="O27" s="15"/>
    </row>
    <row r="28" spans="1:15" ht="15.75" x14ac:dyDescent="0.25">
      <c r="A28" s="2"/>
      <c r="B28" s="2"/>
      <c r="C28" s="2" t="s">
        <v>134</v>
      </c>
      <c r="D28" s="2"/>
      <c r="E28" s="2">
        <v>1</v>
      </c>
      <c r="F28" s="2"/>
      <c r="G28" s="2"/>
      <c r="H28" s="2"/>
      <c r="I28" s="2"/>
      <c r="J28" s="2"/>
      <c r="K28" s="15"/>
      <c r="L28" s="2"/>
      <c r="M28" s="2"/>
      <c r="N28" s="2"/>
      <c r="O28" s="15"/>
    </row>
    <row r="29" spans="1:15" ht="15.75" x14ac:dyDescent="0.25">
      <c r="A29" s="2"/>
      <c r="B29" s="2"/>
      <c r="C29" s="2" t="s">
        <v>135</v>
      </c>
      <c r="D29" s="2"/>
      <c r="E29" s="2">
        <v>0</v>
      </c>
      <c r="F29" s="2"/>
      <c r="G29" s="2"/>
      <c r="H29" s="2"/>
      <c r="I29" s="2"/>
      <c r="J29" s="2"/>
      <c r="K29" s="15"/>
      <c r="L29" s="2"/>
      <c r="M29" s="2"/>
      <c r="N29" s="2"/>
      <c r="O29" s="15"/>
    </row>
    <row r="30" spans="1:15" ht="63" x14ac:dyDescent="0.25">
      <c r="A30" s="8" t="s">
        <v>31</v>
      </c>
      <c r="B30" s="6"/>
      <c r="C30" s="6"/>
      <c r="D30" s="6" t="s">
        <v>15</v>
      </c>
      <c r="E30" s="6">
        <v>5</v>
      </c>
      <c r="F30" s="6">
        <f>F34+F35+F36+F37+F38+F39</f>
        <v>1</v>
      </c>
      <c r="G30" s="6">
        <f t="shared" ref="G30:N30" si="7">G34+G35+G36+G37+G38+G39</f>
        <v>0</v>
      </c>
      <c r="H30" s="6">
        <f t="shared" si="7"/>
        <v>2</v>
      </c>
      <c r="I30" s="6">
        <f t="shared" si="7"/>
        <v>4</v>
      </c>
      <c r="J30" s="6">
        <f t="shared" si="7"/>
        <v>3</v>
      </c>
      <c r="K30" s="13">
        <f>(F30+G30+H30+I30+J30)/5</f>
        <v>2</v>
      </c>
      <c r="L30" s="6">
        <f>L34+L35+L36+L37+L38+L39</f>
        <v>4</v>
      </c>
      <c r="M30" s="6">
        <f t="shared" si="7"/>
        <v>3</v>
      </c>
      <c r="N30" s="6">
        <f t="shared" si="7"/>
        <v>2</v>
      </c>
      <c r="O30" s="40">
        <f>(L30+M30+N30)/3</f>
        <v>3</v>
      </c>
    </row>
    <row r="31" spans="1:15" ht="31.5" x14ac:dyDescent="0.25">
      <c r="A31" s="19"/>
      <c r="B31" s="19" t="s">
        <v>32</v>
      </c>
      <c r="C31" s="3"/>
      <c r="D31" s="3"/>
      <c r="E31" s="3"/>
      <c r="F31" s="80">
        <f>F32/F33*100</f>
        <v>41.43401982453959</v>
      </c>
      <c r="G31" s="80">
        <f t="shared" ref="G31:N31" si="8">G32/G33*100</f>
        <v>64.620246677732965</v>
      </c>
      <c r="H31" s="80">
        <f t="shared" si="8"/>
        <v>37.943913905127992</v>
      </c>
      <c r="I31" s="80">
        <f t="shared" si="8"/>
        <v>29.180660522903011</v>
      </c>
      <c r="J31" s="80">
        <f t="shared" si="8"/>
        <v>33.984476927721012</v>
      </c>
      <c r="K31" s="38"/>
      <c r="L31" s="80">
        <f t="shared" si="8"/>
        <v>28.454456364761704</v>
      </c>
      <c r="M31" s="80">
        <f t="shared" si="8"/>
        <v>32.898668839989128</v>
      </c>
      <c r="N31" s="80">
        <f t="shared" si="8"/>
        <v>37.534402513004508</v>
      </c>
      <c r="O31" s="15"/>
    </row>
    <row r="32" spans="1:15" ht="15.75" x14ac:dyDescent="0.25">
      <c r="A32" s="21"/>
      <c r="B32" s="4" t="s">
        <v>33</v>
      </c>
      <c r="C32" s="4"/>
      <c r="D32" s="4"/>
      <c r="E32" s="4"/>
      <c r="F32" s="4">
        <v>82631.7</v>
      </c>
      <c r="G32" s="4">
        <v>61157.7</v>
      </c>
      <c r="H32" s="4">
        <v>155888.70000000001</v>
      </c>
      <c r="I32" s="4">
        <v>37734.300000000003</v>
      </c>
      <c r="J32" s="4">
        <v>33211.5</v>
      </c>
      <c r="K32" s="15"/>
      <c r="L32" s="4">
        <v>8826.7999999999993</v>
      </c>
      <c r="M32" s="4">
        <v>1937.6</v>
      </c>
      <c r="N32" s="4">
        <v>5209.7</v>
      </c>
      <c r="O32" s="15"/>
    </row>
    <row r="33" spans="1:15" ht="15.75" x14ac:dyDescent="0.25">
      <c r="A33" s="21"/>
      <c r="B33" s="4" t="s">
        <v>34</v>
      </c>
      <c r="C33" s="4"/>
      <c r="D33" s="4"/>
      <c r="E33" s="4"/>
      <c r="F33" s="4">
        <v>199429.6</v>
      </c>
      <c r="G33" s="4">
        <v>94641.7</v>
      </c>
      <c r="H33" s="4">
        <v>410839.8</v>
      </c>
      <c r="I33" s="4">
        <v>129312.7</v>
      </c>
      <c r="J33" s="4">
        <v>97725.5</v>
      </c>
      <c r="K33" s="15"/>
      <c r="L33" s="4">
        <v>31020.799999999999</v>
      </c>
      <c r="M33" s="4">
        <v>5889.6</v>
      </c>
      <c r="N33" s="4">
        <v>13879.8</v>
      </c>
      <c r="O33" s="15"/>
    </row>
    <row r="34" spans="1:15" ht="15.75" x14ac:dyDescent="0.25">
      <c r="A34" s="7"/>
      <c r="B34" s="2"/>
      <c r="C34" s="2" t="s">
        <v>35</v>
      </c>
      <c r="D34" s="2"/>
      <c r="E34" s="2">
        <v>5</v>
      </c>
      <c r="F34" s="2"/>
      <c r="G34" s="2"/>
      <c r="H34" s="2"/>
      <c r="I34" s="2"/>
      <c r="J34" s="2"/>
      <c r="K34" s="15"/>
      <c r="L34" s="2"/>
      <c r="M34" s="2"/>
      <c r="N34" s="2"/>
      <c r="O34" s="15"/>
    </row>
    <row r="35" spans="1:15" ht="15.75" x14ac:dyDescent="0.25">
      <c r="A35" s="7"/>
      <c r="B35" s="2"/>
      <c r="C35" s="2" t="s">
        <v>36</v>
      </c>
      <c r="D35" s="2"/>
      <c r="E35" s="2">
        <v>4</v>
      </c>
      <c r="F35" s="2"/>
      <c r="G35" s="2"/>
      <c r="H35" s="2"/>
      <c r="I35" s="2">
        <v>4</v>
      </c>
      <c r="J35" s="2"/>
      <c r="K35" s="15"/>
      <c r="L35" s="2">
        <v>4</v>
      </c>
      <c r="M35" s="2"/>
      <c r="N35" s="2"/>
      <c r="O35" s="15"/>
    </row>
    <row r="36" spans="1:15" ht="15.75" x14ac:dyDescent="0.25">
      <c r="A36" s="7"/>
      <c r="B36" s="2"/>
      <c r="C36" s="2" t="s">
        <v>37</v>
      </c>
      <c r="D36" s="2"/>
      <c r="E36" s="2">
        <v>3</v>
      </c>
      <c r="F36" s="2"/>
      <c r="G36" s="2"/>
      <c r="H36" s="2"/>
      <c r="I36" s="2"/>
      <c r="J36" s="2">
        <v>3</v>
      </c>
      <c r="K36" s="15"/>
      <c r="L36" s="2"/>
      <c r="M36" s="2">
        <v>3</v>
      </c>
      <c r="N36" s="2"/>
      <c r="O36" s="15"/>
    </row>
    <row r="37" spans="1:15" ht="15.75" x14ac:dyDescent="0.25">
      <c r="A37" s="7"/>
      <c r="B37" s="2"/>
      <c r="C37" s="2" t="s">
        <v>38</v>
      </c>
      <c r="D37" s="2"/>
      <c r="E37" s="2">
        <v>2</v>
      </c>
      <c r="F37" s="2"/>
      <c r="G37" s="2"/>
      <c r="H37" s="2">
        <v>2</v>
      </c>
      <c r="I37" s="2"/>
      <c r="J37" s="2"/>
      <c r="K37" s="15"/>
      <c r="L37" s="2"/>
      <c r="M37" s="2"/>
      <c r="N37" s="2">
        <v>2</v>
      </c>
      <c r="O37" s="15"/>
    </row>
    <row r="38" spans="1:15" ht="15.75" x14ac:dyDescent="0.25">
      <c r="A38" s="7"/>
      <c r="B38" s="2"/>
      <c r="C38" s="2" t="s">
        <v>39</v>
      </c>
      <c r="D38" s="2"/>
      <c r="E38" s="2">
        <v>1</v>
      </c>
      <c r="F38" s="2">
        <v>1</v>
      </c>
      <c r="G38" s="2"/>
      <c r="H38" s="2"/>
      <c r="I38" s="2"/>
      <c r="J38" s="2"/>
      <c r="K38" s="15"/>
      <c r="L38" s="2"/>
      <c r="M38" s="2"/>
      <c r="N38" s="2"/>
      <c r="O38" s="15"/>
    </row>
    <row r="39" spans="1:15" ht="15.75" x14ac:dyDescent="0.25">
      <c r="A39" s="7"/>
      <c r="B39" s="2"/>
      <c r="C39" s="2" t="s">
        <v>40</v>
      </c>
      <c r="D39" s="2"/>
      <c r="E39" s="2">
        <v>0</v>
      </c>
      <c r="F39" s="2"/>
      <c r="G39" s="2">
        <v>0</v>
      </c>
      <c r="H39" s="2"/>
      <c r="I39" s="2"/>
      <c r="J39" s="2"/>
      <c r="K39" s="15"/>
      <c r="L39" s="2"/>
      <c r="M39" s="2"/>
      <c r="N39" s="2"/>
      <c r="O39" s="15"/>
    </row>
    <row r="40" spans="1:15" ht="280.5" customHeight="1" x14ac:dyDescent="0.25">
      <c r="A40" s="8" t="s">
        <v>41</v>
      </c>
      <c r="B40" s="6"/>
      <c r="C40" s="6"/>
      <c r="D40" s="6" t="s">
        <v>15</v>
      </c>
      <c r="E40" s="6">
        <v>5</v>
      </c>
      <c r="F40" s="6">
        <f>F44+F45+F46</f>
        <v>3</v>
      </c>
      <c r="G40" s="6">
        <f t="shared" ref="G40:N40" si="9">G44+G45+G46</f>
        <v>5</v>
      </c>
      <c r="H40" s="6">
        <f t="shared" si="9"/>
        <v>3</v>
      </c>
      <c r="I40" s="6">
        <f t="shared" si="9"/>
        <v>3</v>
      </c>
      <c r="J40" s="6">
        <f t="shared" si="9"/>
        <v>5</v>
      </c>
      <c r="K40" s="13">
        <f>(F40+G40+H40+I40+J40)/5</f>
        <v>3.8</v>
      </c>
      <c r="L40" s="6">
        <f t="shared" si="9"/>
        <v>5</v>
      </c>
      <c r="M40" s="6">
        <f t="shared" si="9"/>
        <v>3</v>
      </c>
      <c r="N40" s="6">
        <f t="shared" si="9"/>
        <v>3</v>
      </c>
      <c r="O40" s="40">
        <f>(L40+M40+N40)/3</f>
        <v>3.6666666666666665</v>
      </c>
    </row>
    <row r="41" spans="1:15" ht="25.5" customHeight="1" x14ac:dyDescent="0.25">
      <c r="A41" s="19"/>
      <c r="B41" s="3" t="s">
        <v>42</v>
      </c>
      <c r="C41" s="3"/>
      <c r="D41" s="3"/>
      <c r="E41" s="3"/>
      <c r="F41" s="80">
        <f>F42/F43*100</f>
        <v>98.659110207684535</v>
      </c>
      <c r="G41" s="80">
        <f t="shared" ref="G41:N41" si="10">G42/G43*100</f>
        <v>100</v>
      </c>
      <c r="H41" s="80">
        <f t="shared" si="10"/>
        <v>97.055544188059145</v>
      </c>
      <c r="I41" s="80">
        <f t="shared" si="10"/>
        <v>97.514674845459723</v>
      </c>
      <c r="J41" s="80">
        <f t="shared" si="10"/>
        <v>100</v>
      </c>
      <c r="K41" s="38"/>
      <c r="L41" s="80">
        <f t="shared" si="10"/>
        <v>99.512432041272191</v>
      </c>
      <c r="M41" s="80">
        <f t="shared" si="10"/>
        <v>95.940829551685297</v>
      </c>
      <c r="N41" s="80">
        <f t="shared" si="10"/>
        <v>99.023351981351979</v>
      </c>
      <c r="O41" s="15"/>
    </row>
    <row r="42" spans="1:15" ht="15.75" x14ac:dyDescent="0.25">
      <c r="A42" s="21"/>
      <c r="B42" s="4" t="s">
        <v>43</v>
      </c>
      <c r="C42" s="4"/>
      <c r="D42" s="4"/>
      <c r="E42" s="4"/>
      <c r="F42" s="4">
        <v>3924285.93</v>
      </c>
      <c r="G42" s="4">
        <v>649499.43000000005</v>
      </c>
      <c r="H42" s="4">
        <v>722361.19</v>
      </c>
      <c r="I42" s="4">
        <v>67518.41</v>
      </c>
      <c r="J42" s="4">
        <v>84400</v>
      </c>
      <c r="K42" s="15"/>
      <c r="L42" s="4">
        <v>1040908.03</v>
      </c>
      <c r="M42" s="4">
        <v>662969.62</v>
      </c>
      <c r="N42" s="4">
        <v>637215.27</v>
      </c>
      <c r="O42" s="15"/>
    </row>
    <row r="43" spans="1:15" ht="15.75" x14ac:dyDescent="0.25">
      <c r="A43" s="21"/>
      <c r="B43" s="4" t="s">
        <v>44</v>
      </c>
      <c r="C43" s="4"/>
      <c r="D43" s="4"/>
      <c r="E43" s="4"/>
      <c r="F43" s="4">
        <v>3977621.45</v>
      </c>
      <c r="G43" s="4">
        <v>649499.43000000005</v>
      </c>
      <c r="H43" s="4">
        <v>744276.07</v>
      </c>
      <c r="I43" s="4">
        <v>69239.23</v>
      </c>
      <c r="J43" s="4">
        <v>84400</v>
      </c>
      <c r="K43" s="15"/>
      <c r="L43" s="4">
        <v>1046008.03</v>
      </c>
      <c r="M43" s="4">
        <v>691019.27</v>
      </c>
      <c r="N43" s="4">
        <v>643500</v>
      </c>
      <c r="O43" s="15"/>
    </row>
    <row r="44" spans="1:15" ht="15.75" x14ac:dyDescent="0.25">
      <c r="A44" s="7"/>
      <c r="B44" s="2"/>
      <c r="C44" s="2" t="s">
        <v>45</v>
      </c>
      <c r="D44" s="2"/>
      <c r="E44" s="2">
        <v>5</v>
      </c>
      <c r="F44" s="2"/>
      <c r="G44" s="2">
        <v>5</v>
      </c>
      <c r="H44" s="2"/>
      <c r="I44" s="2"/>
      <c r="J44" s="2">
        <v>5</v>
      </c>
      <c r="K44" s="15"/>
      <c r="L44" s="2">
        <v>5</v>
      </c>
      <c r="M44" s="2"/>
      <c r="N44" s="2"/>
      <c r="O44" s="15"/>
    </row>
    <row r="45" spans="1:15" ht="15.75" x14ac:dyDescent="0.25">
      <c r="A45" s="7"/>
      <c r="B45" s="2"/>
      <c r="C45" s="2" t="s">
        <v>46</v>
      </c>
      <c r="D45" s="2"/>
      <c r="E45" s="2">
        <v>3</v>
      </c>
      <c r="F45" s="2">
        <v>3</v>
      </c>
      <c r="G45" s="2"/>
      <c r="H45" s="2">
        <v>3</v>
      </c>
      <c r="I45" s="2">
        <v>3</v>
      </c>
      <c r="J45" s="2"/>
      <c r="K45" s="15"/>
      <c r="L45" s="2"/>
      <c r="M45" s="2">
        <v>3</v>
      </c>
      <c r="N45" s="2">
        <v>3</v>
      </c>
      <c r="O45" s="15"/>
    </row>
    <row r="46" spans="1:15" ht="15.75" x14ac:dyDescent="0.25">
      <c r="A46" s="7"/>
      <c r="B46" s="2"/>
      <c r="C46" s="2" t="s">
        <v>47</v>
      </c>
      <c r="D46" s="2"/>
      <c r="E46" s="2">
        <v>0</v>
      </c>
      <c r="F46" s="2"/>
      <c r="G46" s="2"/>
      <c r="H46" s="2"/>
      <c r="I46" s="2"/>
      <c r="J46" s="2"/>
      <c r="K46" s="15"/>
      <c r="L46" s="2"/>
      <c r="M46" s="2"/>
      <c r="N46" s="2"/>
      <c r="O46" s="15"/>
    </row>
    <row r="47" spans="1:15" ht="236.25" x14ac:dyDescent="0.25">
      <c r="A47" s="8" t="s">
        <v>48</v>
      </c>
      <c r="B47" s="6"/>
      <c r="C47" s="6"/>
      <c r="D47" s="6" t="s">
        <v>15</v>
      </c>
      <c r="E47" s="6">
        <v>5</v>
      </c>
      <c r="F47" s="6">
        <f>F51+F52+F53</f>
        <v>3</v>
      </c>
      <c r="G47" s="6">
        <f t="shared" ref="G47:N47" si="11">G51+G52+G53</f>
        <v>3</v>
      </c>
      <c r="H47" s="6">
        <f t="shared" si="11"/>
        <v>3</v>
      </c>
      <c r="I47" s="6">
        <f t="shared" si="11"/>
        <v>0</v>
      </c>
      <c r="J47" s="6">
        <f t="shared" si="11"/>
        <v>0</v>
      </c>
      <c r="K47" s="13">
        <f>(F47+G47+H47+I47+J47)/5</f>
        <v>1.8</v>
      </c>
      <c r="L47" s="6">
        <f t="shared" si="11"/>
        <v>5</v>
      </c>
      <c r="M47" s="6">
        <f t="shared" si="11"/>
        <v>0</v>
      </c>
      <c r="N47" s="6">
        <f t="shared" si="11"/>
        <v>3</v>
      </c>
      <c r="O47" s="40">
        <f>(L47+M47+N47)/3</f>
        <v>2.6666666666666665</v>
      </c>
    </row>
    <row r="48" spans="1:15" ht="15.75" x14ac:dyDescent="0.25">
      <c r="A48" s="3"/>
      <c r="B48" s="3" t="s">
        <v>49</v>
      </c>
      <c r="C48" s="3"/>
      <c r="D48" s="3"/>
      <c r="E48" s="3"/>
      <c r="F48" s="80">
        <f>F49/F50*100</f>
        <v>20</v>
      </c>
      <c r="G48" s="80">
        <f t="shared" ref="G48:N48" si="12">G49/G50*100</f>
        <v>20.689655172413794</v>
      </c>
      <c r="H48" s="80">
        <f t="shared" si="12"/>
        <v>19.523809523809526</v>
      </c>
      <c r="I48" s="80">
        <f t="shared" si="12"/>
        <v>57.142857142857139</v>
      </c>
      <c r="J48" s="80">
        <f t="shared" si="12"/>
        <v>35.714285714285715</v>
      </c>
      <c r="K48" s="15"/>
      <c r="L48" s="80">
        <f t="shared" si="12"/>
        <v>0</v>
      </c>
      <c r="M48" s="80">
        <f t="shared" si="12"/>
        <v>33.333333333333329</v>
      </c>
      <c r="N48" s="80">
        <f t="shared" si="12"/>
        <v>11.111111111111111</v>
      </c>
      <c r="O48" s="15"/>
    </row>
    <row r="49" spans="1:15" ht="15.75" x14ac:dyDescent="0.25">
      <c r="A49" s="4"/>
      <c r="B49" s="4" t="s">
        <v>50</v>
      </c>
      <c r="C49" s="4"/>
      <c r="D49" s="4"/>
      <c r="E49" s="4"/>
      <c r="F49" s="4">
        <v>17</v>
      </c>
      <c r="G49" s="4">
        <v>6</v>
      </c>
      <c r="H49" s="4">
        <v>164</v>
      </c>
      <c r="I49" s="4">
        <v>8</v>
      </c>
      <c r="J49" s="4">
        <v>15</v>
      </c>
      <c r="K49" s="15"/>
      <c r="L49" s="4">
        <v>0</v>
      </c>
      <c r="M49" s="4">
        <v>2</v>
      </c>
      <c r="N49" s="4">
        <v>2</v>
      </c>
      <c r="O49" s="15"/>
    </row>
    <row r="50" spans="1:15" ht="15.75" x14ac:dyDescent="0.25">
      <c r="A50" s="4"/>
      <c r="B50" s="4" t="s">
        <v>51</v>
      </c>
      <c r="C50" s="4"/>
      <c r="D50" s="4"/>
      <c r="E50" s="4"/>
      <c r="F50" s="4">
        <v>85</v>
      </c>
      <c r="G50" s="4">
        <v>29</v>
      </c>
      <c r="H50" s="4">
        <v>840</v>
      </c>
      <c r="I50" s="4">
        <v>14</v>
      </c>
      <c r="J50" s="4">
        <v>42</v>
      </c>
      <c r="K50" s="15"/>
      <c r="L50" s="4">
        <v>6</v>
      </c>
      <c r="M50" s="4">
        <v>6</v>
      </c>
      <c r="N50" s="4">
        <v>18</v>
      </c>
      <c r="O50" s="15"/>
    </row>
    <row r="51" spans="1:15" ht="15.75" x14ac:dyDescent="0.25">
      <c r="A51" s="2"/>
      <c r="B51" s="2"/>
      <c r="C51" s="2" t="s">
        <v>167</v>
      </c>
      <c r="D51" s="2"/>
      <c r="E51" s="2">
        <v>5</v>
      </c>
      <c r="F51" s="2"/>
      <c r="G51" s="2"/>
      <c r="H51" s="2"/>
      <c r="I51" s="2"/>
      <c r="J51" s="2"/>
      <c r="K51" s="15"/>
      <c r="L51" s="2">
        <v>5</v>
      </c>
      <c r="M51" s="2"/>
      <c r="N51" s="2"/>
      <c r="O51" s="15"/>
    </row>
    <row r="52" spans="1:15" ht="15.75" x14ac:dyDescent="0.25">
      <c r="A52" s="2"/>
      <c r="B52" s="2"/>
      <c r="C52" s="2" t="s">
        <v>52</v>
      </c>
      <c r="D52" s="2"/>
      <c r="E52" s="2">
        <v>3</v>
      </c>
      <c r="F52" s="2">
        <v>3</v>
      </c>
      <c r="G52" s="2">
        <v>3</v>
      </c>
      <c r="H52" s="2">
        <v>3</v>
      </c>
      <c r="I52" s="2"/>
      <c r="J52" s="2"/>
      <c r="K52" s="15"/>
      <c r="L52" s="2"/>
      <c r="M52" s="2"/>
      <c r="N52" s="2">
        <v>3</v>
      </c>
      <c r="O52" s="15"/>
    </row>
    <row r="53" spans="1:15" ht="15.75" x14ac:dyDescent="0.25">
      <c r="A53" s="2"/>
      <c r="B53" s="2"/>
      <c r="C53" s="2" t="s">
        <v>53</v>
      </c>
      <c r="D53" s="2"/>
      <c r="E53" s="2">
        <v>0</v>
      </c>
      <c r="F53" s="2"/>
      <c r="G53" s="2"/>
      <c r="H53" s="2"/>
      <c r="I53" s="2">
        <v>0</v>
      </c>
      <c r="J53" s="2">
        <v>0</v>
      </c>
      <c r="K53" s="15"/>
      <c r="L53" s="2"/>
      <c r="M53" s="2">
        <v>0</v>
      </c>
      <c r="N53" s="2"/>
      <c r="O53" s="15"/>
    </row>
    <row r="54" spans="1:15" ht="204.75" x14ac:dyDescent="0.25">
      <c r="A54" s="5" t="s">
        <v>54</v>
      </c>
      <c r="B54" s="6"/>
      <c r="C54" s="6"/>
      <c r="D54" s="6" t="s">
        <v>15</v>
      </c>
      <c r="E54" s="6">
        <v>5</v>
      </c>
      <c r="F54" s="6">
        <f>F58+F59+F60</f>
        <v>5</v>
      </c>
      <c r="G54" s="6">
        <f t="shared" ref="G54:N54" si="13">G58+G59+G60</f>
        <v>3</v>
      </c>
      <c r="H54" s="6">
        <f t="shared" si="13"/>
        <v>5</v>
      </c>
      <c r="I54" s="6">
        <f t="shared" si="13"/>
        <v>5</v>
      </c>
      <c r="J54" s="6">
        <f t="shared" si="13"/>
        <v>3</v>
      </c>
      <c r="K54" s="13">
        <f>(F54+G54+H54+I54+J54)/5</f>
        <v>4.2</v>
      </c>
      <c r="L54" s="6">
        <f t="shared" si="13"/>
        <v>5</v>
      </c>
      <c r="M54" s="6">
        <f t="shared" si="13"/>
        <v>5</v>
      </c>
      <c r="N54" s="6">
        <f t="shared" si="13"/>
        <v>5</v>
      </c>
      <c r="O54" s="40">
        <f>(N54+M54+L54)/3</f>
        <v>5</v>
      </c>
    </row>
    <row r="55" spans="1:15" ht="15.75" x14ac:dyDescent="0.25">
      <c r="A55" s="3"/>
      <c r="B55" s="3" t="s">
        <v>55</v>
      </c>
      <c r="C55" s="3"/>
      <c r="D55" s="3"/>
      <c r="E55" s="3"/>
      <c r="F55" s="80">
        <f>F56/F57*100</f>
        <v>5.9481443823080831</v>
      </c>
      <c r="G55" s="80">
        <f t="shared" ref="G55:N55" si="14">G56/G57*100</f>
        <v>11.026131293817718</v>
      </c>
      <c r="H55" s="80">
        <f t="shared" si="14"/>
        <v>4.4296659277408317</v>
      </c>
      <c r="I55" s="80">
        <f t="shared" si="14"/>
        <v>4.8774449121069567</v>
      </c>
      <c r="J55" s="80">
        <f t="shared" si="14"/>
        <v>10.44675848169298</v>
      </c>
      <c r="K55" s="38"/>
      <c r="L55" s="80">
        <f t="shared" si="14"/>
        <v>0.22471910112359553</v>
      </c>
      <c r="M55" s="80">
        <f t="shared" si="14"/>
        <v>7.3660714285714288</v>
      </c>
      <c r="N55" s="80">
        <f t="shared" si="14"/>
        <v>6.7453625632377738</v>
      </c>
      <c r="O55" s="14"/>
    </row>
    <row r="56" spans="1:15" ht="15.75" x14ac:dyDescent="0.25">
      <c r="A56" s="4"/>
      <c r="B56" s="4" t="s">
        <v>50</v>
      </c>
      <c r="C56" s="4"/>
      <c r="D56" s="4"/>
      <c r="E56" s="4"/>
      <c r="F56" s="4">
        <v>234</v>
      </c>
      <c r="G56" s="4">
        <v>173</v>
      </c>
      <c r="H56" s="4">
        <v>2278</v>
      </c>
      <c r="I56" s="4">
        <v>197</v>
      </c>
      <c r="J56" s="4">
        <v>311</v>
      </c>
      <c r="K56" s="15"/>
      <c r="L56" s="4">
        <v>1</v>
      </c>
      <c r="M56" s="4">
        <v>33</v>
      </c>
      <c r="N56" s="4">
        <v>40</v>
      </c>
      <c r="O56" s="15"/>
    </row>
    <row r="57" spans="1:15" ht="15.75" x14ac:dyDescent="0.25">
      <c r="A57" s="4"/>
      <c r="B57" s="4" t="s">
        <v>51</v>
      </c>
      <c r="C57" s="4"/>
      <c r="D57" s="4"/>
      <c r="E57" s="4"/>
      <c r="F57" s="4">
        <v>3934</v>
      </c>
      <c r="G57" s="4">
        <v>1569</v>
      </c>
      <c r="H57" s="4">
        <v>51426</v>
      </c>
      <c r="I57" s="4">
        <v>4039</v>
      </c>
      <c r="J57" s="4">
        <v>2977</v>
      </c>
      <c r="K57" s="15"/>
      <c r="L57" s="4">
        <v>445</v>
      </c>
      <c r="M57" s="4">
        <v>448</v>
      </c>
      <c r="N57" s="4">
        <v>593</v>
      </c>
      <c r="O57" s="15"/>
    </row>
    <row r="58" spans="1:15" ht="15.75" x14ac:dyDescent="0.25">
      <c r="A58" s="2"/>
      <c r="B58" s="2"/>
      <c r="C58" s="2" t="str">
        <f t="shared" ref="C58:C60" si="15">C51</f>
        <v>Р5 &lt; 10%</v>
      </c>
      <c r="D58" s="2"/>
      <c r="E58" s="2">
        <v>5</v>
      </c>
      <c r="F58" s="2">
        <v>5</v>
      </c>
      <c r="G58" s="2"/>
      <c r="H58" s="2">
        <v>5</v>
      </c>
      <c r="I58" s="2">
        <v>5</v>
      </c>
      <c r="J58" s="2"/>
      <c r="K58" s="15"/>
      <c r="L58" s="2">
        <v>5</v>
      </c>
      <c r="M58" s="2">
        <v>5</v>
      </c>
      <c r="N58" s="2">
        <v>5</v>
      </c>
      <c r="O58" s="15"/>
    </row>
    <row r="59" spans="1:15" ht="15.75" x14ac:dyDescent="0.25">
      <c r="A59" s="2"/>
      <c r="B59" s="2"/>
      <c r="C59" s="2" t="str">
        <f t="shared" si="15"/>
        <v>Р5 &gt;= 10%</v>
      </c>
      <c r="D59" s="2"/>
      <c r="E59" s="2">
        <v>3</v>
      </c>
      <c r="F59" s="2"/>
      <c r="G59" s="2">
        <v>3</v>
      </c>
      <c r="H59" s="2"/>
      <c r="I59" s="2"/>
      <c r="J59" s="2">
        <v>3</v>
      </c>
      <c r="K59" s="15"/>
      <c r="L59" s="2"/>
      <c r="M59" s="2"/>
      <c r="N59" s="2"/>
      <c r="O59" s="15"/>
    </row>
    <row r="60" spans="1:15" ht="15.75" x14ac:dyDescent="0.25">
      <c r="A60" s="2"/>
      <c r="B60" s="2"/>
      <c r="C60" s="2" t="str">
        <f t="shared" si="15"/>
        <v>Р5 &gt;= 30%</v>
      </c>
      <c r="D60" s="2"/>
      <c r="E60" s="2">
        <v>0</v>
      </c>
      <c r="F60" s="2"/>
      <c r="G60" s="2"/>
      <c r="H60" s="2"/>
      <c r="I60" s="2"/>
      <c r="J60" s="2"/>
      <c r="K60" s="15"/>
      <c r="L60" s="2"/>
      <c r="M60" s="2"/>
      <c r="N60" s="2"/>
      <c r="O60" s="15"/>
    </row>
    <row r="61" spans="1:15" ht="126" x14ac:dyDescent="0.25">
      <c r="A61" s="5" t="s">
        <v>56</v>
      </c>
      <c r="B61" s="6"/>
      <c r="C61" s="6"/>
      <c r="D61" s="6" t="s">
        <v>60</v>
      </c>
      <c r="E61" s="6">
        <v>5</v>
      </c>
      <c r="F61" s="6">
        <f>F65+F66+F67</f>
        <v>5</v>
      </c>
      <c r="G61" s="6">
        <f t="shared" ref="G61:N61" si="16">G65+G66+G67</f>
        <v>0</v>
      </c>
      <c r="H61" s="6">
        <f t="shared" si="16"/>
        <v>5</v>
      </c>
      <c r="I61" s="6">
        <f t="shared" si="16"/>
        <v>0</v>
      </c>
      <c r="J61" s="6">
        <f t="shared" si="16"/>
        <v>0</v>
      </c>
      <c r="K61" s="13">
        <f>(F61+G61+H61+I61+J61)/5</f>
        <v>2</v>
      </c>
      <c r="L61" s="6">
        <f t="shared" si="16"/>
        <v>0</v>
      </c>
      <c r="M61" s="6">
        <f t="shared" si="16"/>
        <v>5</v>
      </c>
      <c r="N61" s="6">
        <f t="shared" si="16"/>
        <v>5</v>
      </c>
      <c r="O61" s="40">
        <f>(L61+M61+N61)/3</f>
        <v>3.3333333333333335</v>
      </c>
    </row>
    <row r="62" spans="1:15" ht="15.75" x14ac:dyDescent="0.25">
      <c r="A62" s="3"/>
      <c r="B62" s="3" t="s">
        <v>119</v>
      </c>
      <c r="C62" s="3"/>
      <c r="D62" s="3"/>
      <c r="E62" s="3"/>
      <c r="F62" s="37">
        <f>F63-F64</f>
        <v>-195.40000000000009</v>
      </c>
      <c r="G62" s="37">
        <f t="shared" ref="G62:N62" si="17">G63-G64</f>
        <v>4.7000000000000455</v>
      </c>
      <c r="H62" s="37">
        <f t="shared" si="17"/>
        <v>-317.39999999999998</v>
      </c>
      <c r="I62" s="37">
        <f t="shared" si="17"/>
        <v>2.2000000000000002</v>
      </c>
      <c r="J62" s="37">
        <f t="shared" si="17"/>
        <v>178.7</v>
      </c>
      <c r="K62" s="38"/>
      <c r="L62" s="37">
        <f t="shared" si="17"/>
        <v>0.90000000000000036</v>
      </c>
      <c r="M62" s="37">
        <f t="shared" si="17"/>
        <v>-19</v>
      </c>
      <c r="N62" s="37">
        <f t="shared" si="17"/>
        <v>-0.5</v>
      </c>
      <c r="O62" s="15"/>
    </row>
    <row r="63" spans="1:15" ht="15.75" x14ac:dyDescent="0.25">
      <c r="A63" s="4"/>
      <c r="B63" s="4" t="s">
        <v>120</v>
      </c>
      <c r="C63" s="4"/>
      <c r="D63" s="4"/>
      <c r="E63" s="4"/>
      <c r="F63" s="4">
        <v>600.29999999999995</v>
      </c>
      <c r="G63" s="4">
        <v>1573.5</v>
      </c>
      <c r="H63" s="4">
        <v>345.1</v>
      </c>
      <c r="I63" s="4">
        <v>7.3</v>
      </c>
      <c r="J63" s="4">
        <v>364.9</v>
      </c>
      <c r="K63" s="15"/>
      <c r="L63" s="4">
        <v>5.9</v>
      </c>
      <c r="M63" s="4">
        <v>12.1</v>
      </c>
      <c r="N63" s="4">
        <v>3.3</v>
      </c>
      <c r="O63" s="15"/>
    </row>
    <row r="64" spans="1:15" ht="15.75" x14ac:dyDescent="0.25">
      <c r="A64" s="4"/>
      <c r="B64" s="4" t="s">
        <v>121</v>
      </c>
      <c r="C64" s="4"/>
      <c r="D64" s="4"/>
      <c r="E64" s="4"/>
      <c r="F64" s="4">
        <v>795.7</v>
      </c>
      <c r="G64" s="4">
        <v>1568.8</v>
      </c>
      <c r="H64" s="4">
        <v>662.5</v>
      </c>
      <c r="I64" s="4">
        <v>5.0999999999999996</v>
      </c>
      <c r="J64" s="4">
        <v>186.2</v>
      </c>
      <c r="K64" s="15"/>
      <c r="L64" s="4">
        <v>5</v>
      </c>
      <c r="M64" s="4">
        <v>31.1</v>
      </c>
      <c r="N64" s="4">
        <v>3.8</v>
      </c>
      <c r="O64" s="15"/>
    </row>
    <row r="65" spans="1:15" ht="30.75" customHeight="1" x14ac:dyDescent="0.25">
      <c r="A65" s="2"/>
      <c r="B65" s="2"/>
      <c r="C65" s="7" t="s">
        <v>57</v>
      </c>
      <c r="D65" s="2"/>
      <c r="E65" s="2">
        <v>5</v>
      </c>
      <c r="F65" s="2">
        <v>5</v>
      </c>
      <c r="G65" s="2"/>
      <c r="H65" s="2">
        <v>5</v>
      </c>
      <c r="I65" s="2"/>
      <c r="J65" s="2"/>
      <c r="K65" s="15"/>
      <c r="L65" s="2"/>
      <c r="M65" s="2">
        <v>5</v>
      </c>
      <c r="N65" s="2">
        <v>5</v>
      </c>
      <c r="O65" s="15"/>
    </row>
    <row r="66" spans="1:15" ht="54" customHeight="1" x14ac:dyDescent="0.25">
      <c r="A66" s="2"/>
      <c r="B66" s="2"/>
      <c r="C66" s="7" t="s">
        <v>58</v>
      </c>
      <c r="D66" s="2"/>
      <c r="E66" s="2">
        <v>3</v>
      </c>
      <c r="F66" s="2"/>
      <c r="G66" s="2"/>
      <c r="H66" s="2"/>
      <c r="I66" s="2"/>
      <c r="J66" s="2"/>
      <c r="K66" s="15"/>
      <c r="L66" s="2"/>
      <c r="M66" s="2"/>
      <c r="N66" s="2"/>
      <c r="O66" s="15"/>
    </row>
    <row r="67" spans="1:15" ht="39" customHeight="1" x14ac:dyDescent="0.25">
      <c r="A67" s="2"/>
      <c r="B67" s="2"/>
      <c r="C67" s="7" t="s">
        <v>59</v>
      </c>
      <c r="D67" s="2"/>
      <c r="E67" s="2">
        <v>0</v>
      </c>
      <c r="F67" s="2"/>
      <c r="G67" s="2">
        <v>0</v>
      </c>
      <c r="H67" s="2"/>
      <c r="I67" s="2">
        <v>0</v>
      </c>
      <c r="J67" s="2">
        <v>0</v>
      </c>
      <c r="K67" s="15"/>
      <c r="L67" s="2">
        <v>0</v>
      </c>
      <c r="M67" s="2"/>
      <c r="N67" s="2"/>
      <c r="O67" s="15"/>
    </row>
    <row r="68" spans="1:15" ht="78.75" x14ac:dyDescent="0.25">
      <c r="A68" s="8" t="s">
        <v>64</v>
      </c>
      <c r="B68" s="6"/>
      <c r="C68" s="6"/>
      <c r="D68" s="6" t="s">
        <v>60</v>
      </c>
      <c r="E68" s="6">
        <v>5</v>
      </c>
      <c r="F68" s="6">
        <f>F70+F71</f>
        <v>5</v>
      </c>
      <c r="G68" s="6">
        <f t="shared" ref="G68:N68" si="18">G70+G71</f>
        <v>5</v>
      </c>
      <c r="H68" s="6">
        <f t="shared" si="18"/>
        <v>5</v>
      </c>
      <c r="I68" s="6">
        <f t="shared" si="18"/>
        <v>5</v>
      </c>
      <c r="J68" s="6">
        <f t="shared" si="18"/>
        <v>5</v>
      </c>
      <c r="K68" s="40">
        <f>(F68+G68+H68+I68+J68)/5</f>
        <v>5</v>
      </c>
      <c r="L68" s="6">
        <f t="shared" si="18"/>
        <v>5</v>
      </c>
      <c r="M68" s="6">
        <f t="shared" si="18"/>
        <v>5</v>
      </c>
      <c r="N68" s="6">
        <f t="shared" si="18"/>
        <v>5</v>
      </c>
      <c r="O68" s="40">
        <f>(L68+M68+N68)/3</f>
        <v>5</v>
      </c>
    </row>
    <row r="69" spans="1:15" ht="15.75" x14ac:dyDescent="0.25">
      <c r="A69" s="3"/>
      <c r="B69" s="17" t="s">
        <v>61</v>
      </c>
      <c r="C69" s="3"/>
      <c r="D69" s="3"/>
      <c r="E69" s="3"/>
      <c r="F69" s="37"/>
      <c r="G69" s="37"/>
      <c r="H69" s="37"/>
      <c r="I69" s="37"/>
      <c r="J69" s="37"/>
      <c r="K69" s="38"/>
      <c r="L69" s="37"/>
      <c r="M69" s="37"/>
      <c r="N69" s="37"/>
      <c r="O69" s="15"/>
    </row>
    <row r="70" spans="1:15" ht="15.75" x14ac:dyDescent="0.25">
      <c r="A70" s="2"/>
      <c r="B70" s="2"/>
      <c r="C70" s="2" t="s">
        <v>62</v>
      </c>
      <c r="D70" s="2"/>
      <c r="E70" s="2">
        <v>5</v>
      </c>
      <c r="F70" s="2">
        <v>5</v>
      </c>
      <c r="G70" s="2">
        <v>5</v>
      </c>
      <c r="H70" s="2">
        <v>5</v>
      </c>
      <c r="I70" s="2">
        <v>5</v>
      </c>
      <c r="J70" s="2">
        <v>5</v>
      </c>
      <c r="K70" s="15"/>
      <c r="L70" s="2">
        <v>5</v>
      </c>
      <c r="M70" s="2">
        <v>5</v>
      </c>
      <c r="N70" s="2">
        <v>5</v>
      </c>
      <c r="O70" s="15"/>
    </row>
    <row r="71" spans="1:15" ht="15.75" x14ac:dyDescent="0.25">
      <c r="A71" s="2"/>
      <c r="B71" s="2"/>
      <c r="C71" s="2" t="s">
        <v>63</v>
      </c>
      <c r="D71" s="2"/>
      <c r="E71" s="2">
        <v>0</v>
      </c>
      <c r="F71" s="2"/>
      <c r="G71" s="2"/>
      <c r="H71" s="2"/>
      <c r="I71" s="2"/>
      <c r="J71" s="2"/>
      <c r="K71" s="15"/>
      <c r="L71" s="2"/>
      <c r="M71" s="2"/>
      <c r="N71" s="2"/>
      <c r="O71" s="15"/>
    </row>
    <row r="72" spans="1:15" ht="15.75" x14ac:dyDescent="0.25">
      <c r="A72" s="72" t="s">
        <v>65</v>
      </c>
      <c r="B72" s="73"/>
      <c r="C72" s="73"/>
      <c r="D72" s="73"/>
      <c r="E72" s="12">
        <f>E73+E77+E83</f>
        <v>15</v>
      </c>
      <c r="F72" s="12">
        <f t="shared" ref="F72:N72" si="19">F73+F77+F83</f>
        <v>15</v>
      </c>
      <c r="G72" s="12">
        <f t="shared" si="19"/>
        <v>15</v>
      </c>
      <c r="H72" s="12">
        <f t="shared" si="19"/>
        <v>15</v>
      </c>
      <c r="I72" s="12">
        <f t="shared" si="19"/>
        <v>15</v>
      </c>
      <c r="J72" s="12">
        <f t="shared" si="19"/>
        <v>15</v>
      </c>
      <c r="K72" s="16"/>
      <c r="L72" s="12">
        <f t="shared" si="19"/>
        <v>15</v>
      </c>
      <c r="M72" s="12">
        <f t="shared" si="19"/>
        <v>15</v>
      </c>
      <c r="N72" s="12">
        <f t="shared" si="19"/>
        <v>15</v>
      </c>
      <c r="O72" s="16"/>
    </row>
    <row r="73" spans="1:15" ht="141.75" x14ac:dyDescent="0.25">
      <c r="A73" s="18" t="s">
        <v>66</v>
      </c>
      <c r="B73" s="6"/>
      <c r="C73" s="6"/>
      <c r="D73" s="6"/>
      <c r="E73" s="6">
        <v>5</v>
      </c>
      <c r="F73" s="6">
        <f>F75+F76</f>
        <v>5</v>
      </c>
      <c r="G73" s="6">
        <f t="shared" ref="G73:N73" si="20">G75+G76</f>
        <v>5</v>
      </c>
      <c r="H73" s="6">
        <f t="shared" si="20"/>
        <v>5</v>
      </c>
      <c r="I73" s="6">
        <f t="shared" si="20"/>
        <v>5</v>
      </c>
      <c r="J73" s="6">
        <f t="shared" si="20"/>
        <v>5</v>
      </c>
      <c r="K73" s="40">
        <f>(F73+G73+H73+I73+J73)/5</f>
        <v>5</v>
      </c>
      <c r="L73" s="6">
        <f t="shared" si="20"/>
        <v>5</v>
      </c>
      <c r="M73" s="6">
        <f t="shared" si="20"/>
        <v>5</v>
      </c>
      <c r="N73" s="6">
        <f t="shared" si="20"/>
        <v>5</v>
      </c>
      <c r="O73" s="40">
        <f>(L73+M73+N73)/3</f>
        <v>5</v>
      </c>
    </row>
    <row r="74" spans="1:15" ht="15.75" x14ac:dyDescent="0.25">
      <c r="A74" s="3"/>
      <c r="B74" s="3" t="s">
        <v>67</v>
      </c>
      <c r="C74" s="3"/>
      <c r="D74" s="3"/>
      <c r="E74" s="3"/>
      <c r="F74" s="3"/>
      <c r="G74" s="3"/>
      <c r="H74" s="3"/>
      <c r="I74" s="3"/>
      <c r="J74" s="3"/>
      <c r="K74" s="15"/>
      <c r="L74" s="3"/>
      <c r="M74" s="3"/>
      <c r="N74" s="3"/>
      <c r="O74" s="15"/>
    </row>
    <row r="75" spans="1:15" ht="110.25" x14ac:dyDescent="0.25">
      <c r="A75" s="9"/>
      <c r="B75" s="9"/>
      <c r="C75" s="10" t="s">
        <v>68</v>
      </c>
      <c r="D75" s="9"/>
      <c r="E75" s="9">
        <v>5</v>
      </c>
      <c r="F75" s="9">
        <v>5</v>
      </c>
      <c r="G75" s="9">
        <v>5</v>
      </c>
      <c r="H75" s="9">
        <v>5</v>
      </c>
      <c r="I75" s="9">
        <v>5</v>
      </c>
      <c r="J75" s="9">
        <v>5</v>
      </c>
      <c r="K75" s="15"/>
      <c r="L75" s="9">
        <v>5</v>
      </c>
      <c r="M75" s="9">
        <v>5</v>
      </c>
      <c r="N75" s="9">
        <v>5</v>
      </c>
      <c r="O75" s="15"/>
    </row>
    <row r="76" spans="1:15" ht="126" x14ac:dyDescent="0.25">
      <c r="A76" s="9"/>
      <c r="B76" s="9"/>
      <c r="C76" s="10" t="s">
        <v>69</v>
      </c>
      <c r="D76" s="9"/>
      <c r="E76" s="9">
        <v>0</v>
      </c>
      <c r="F76" s="9"/>
      <c r="G76" s="9"/>
      <c r="H76" s="9"/>
      <c r="I76" s="9"/>
      <c r="J76" s="9"/>
      <c r="K76" s="15"/>
      <c r="L76" s="9"/>
      <c r="M76" s="9"/>
      <c r="N76" s="9"/>
      <c r="O76" s="15"/>
    </row>
    <row r="77" spans="1:15" ht="220.5" x14ac:dyDescent="0.25">
      <c r="A77" s="8" t="s">
        <v>70</v>
      </c>
      <c r="B77" s="6"/>
      <c r="C77" s="6"/>
      <c r="D77" s="6" t="s">
        <v>15</v>
      </c>
      <c r="E77" s="6">
        <v>5</v>
      </c>
      <c r="F77" s="6">
        <f>F81+F82</f>
        <v>5</v>
      </c>
      <c r="G77" s="6">
        <f t="shared" ref="G77:N77" si="21">G81+G82</f>
        <v>5</v>
      </c>
      <c r="H77" s="6">
        <f t="shared" si="21"/>
        <v>5</v>
      </c>
      <c r="I77" s="6">
        <f t="shared" si="21"/>
        <v>5</v>
      </c>
      <c r="J77" s="6">
        <f t="shared" si="21"/>
        <v>5</v>
      </c>
      <c r="K77" s="40">
        <f>(J77+F77+G77+H77+I77)/5</f>
        <v>5</v>
      </c>
      <c r="L77" s="6">
        <f t="shared" si="21"/>
        <v>5</v>
      </c>
      <c r="M77" s="6">
        <f t="shared" si="21"/>
        <v>5</v>
      </c>
      <c r="N77" s="6">
        <f t="shared" si="21"/>
        <v>5</v>
      </c>
      <c r="O77" s="40">
        <f>(L77+M77+N77)/3</f>
        <v>5</v>
      </c>
    </row>
    <row r="78" spans="1:15" ht="15.75" x14ac:dyDescent="0.25">
      <c r="A78" s="3"/>
      <c r="B78" s="3" t="s">
        <v>71</v>
      </c>
      <c r="C78" s="3"/>
      <c r="D78" s="3"/>
      <c r="E78" s="3"/>
      <c r="F78" s="37" t="e">
        <f>F79/F80*100</f>
        <v>#DIV/0!</v>
      </c>
      <c r="G78" s="37" t="e">
        <f t="shared" ref="G78:N78" si="22">G79/G80*100</f>
        <v>#DIV/0!</v>
      </c>
      <c r="H78" s="37">
        <f t="shared" si="22"/>
        <v>100</v>
      </c>
      <c r="I78" s="37" t="e">
        <f t="shared" si="22"/>
        <v>#DIV/0!</v>
      </c>
      <c r="J78" s="37">
        <f t="shared" si="22"/>
        <v>100</v>
      </c>
      <c r="K78" s="38"/>
      <c r="L78" s="37" t="e">
        <f t="shared" si="22"/>
        <v>#DIV/0!</v>
      </c>
      <c r="M78" s="37">
        <f t="shared" si="22"/>
        <v>100</v>
      </c>
      <c r="N78" s="37" t="e">
        <f t="shared" si="22"/>
        <v>#DIV/0!</v>
      </c>
      <c r="O78" s="15"/>
    </row>
    <row r="79" spans="1:15" ht="15.75" x14ac:dyDescent="0.25">
      <c r="A79" s="4"/>
      <c r="B79" s="4" t="s">
        <v>72</v>
      </c>
      <c r="C79" s="4"/>
      <c r="D79" s="4"/>
      <c r="E79" s="4"/>
      <c r="F79" s="4">
        <v>0</v>
      </c>
      <c r="G79" s="4">
        <v>0</v>
      </c>
      <c r="H79" s="4">
        <v>5538.3</v>
      </c>
      <c r="I79" s="4">
        <v>0</v>
      </c>
      <c r="J79" s="4">
        <v>52.6</v>
      </c>
      <c r="K79" s="15"/>
      <c r="L79" s="4">
        <v>0</v>
      </c>
      <c r="M79" s="4">
        <v>155718.94</v>
      </c>
      <c r="N79" s="4">
        <v>0</v>
      </c>
      <c r="O79" s="15"/>
    </row>
    <row r="80" spans="1:15" ht="15.75" x14ac:dyDescent="0.25">
      <c r="A80" s="4"/>
      <c r="B80" s="4" t="s">
        <v>73</v>
      </c>
      <c r="C80" s="4"/>
      <c r="D80" s="4"/>
      <c r="E80" s="4"/>
      <c r="F80" s="4">
        <v>0</v>
      </c>
      <c r="G80" s="4">
        <v>0</v>
      </c>
      <c r="H80" s="4">
        <v>5538.3</v>
      </c>
      <c r="I80" s="4">
        <v>0</v>
      </c>
      <c r="J80" s="4">
        <v>52.6</v>
      </c>
      <c r="K80" s="15"/>
      <c r="L80" s="4">
        <v>0</v>
      </c>
      <c r="M80" s="4">
        <v>155718.94</v>
      </c>
      <c r="N80" s="4">
        <v>0</v>
      </c>
      <c r="O80" s="15"/>
    </row>
    <row r="81" spans="1:17" ht="15.75" x14ac:dyDescent="0.25">
      <c r="A81" s="2"/>
      <c r="B81" s="2"/>
      <c r="C81" s="2" t="s">
        <v>74</v>
      </c>
      <c r="D81" s="2"/>
      <c r="E81" s="2">
        <v>5</v>
      </c>
      <c r="F81" s="2">
        <v>5</v>
      </c>
      <c r="G81" s="2">
        <v>5</v>
      </c>
      <c r="H81" s="2">
        <v>5</v>
      </c>
      <c r="I81" s="2">
        <v>5</v>
      </c>
      <c r="J81" s="2">
        <v>5</v>
      </c>
      <c r="K81" s="15"/>
      <c r="L81" s="2">
        <v>5</v>
      </c>
      <c r="M81" s="2">
        <v>5</v>
      </c>
      <c r="N81" s="2">
        <v>5</v>
      </c>
      <c r="O81" s="15"/>
    </row>
    <row r="82" spans="1:17" ht="15.75" x14ac:dyDescent="0.25">
      <c r="A82" s="2"/>
      <c r="B82" s="2"/>
      <c r="C82" s="2" t="s">
        <v>75</v>
      </c>
      <c r="D82" s="2"/>
      <c r="E82" s="2">
        <v>0</v>
      </c>
      <c r="F82" s="2"/>
      <c r="G82" s="2"/>
      <c r="H82" s="2"/>
      <c r="I82" s="2"/>
      <c r="J82" s="2"/>
      <c r="K82" s="15"/>
      <c r="L82" s="2"/>
      <c r="M82" s="2"/>
      <c r="N82" s="2"/>
      <c r="O82" s="15"/>
    </row>
    <row r="83" spans="1:17" ht="189" x14ac:dyDescent="0.25">
      <c r="A83" s="8" t="s">
        <v>76</v>
      </c>
      <c r="B83" s="6"/>
      <c r="C83" s="6"/>
      <c r="D83" s="6" t="s">
        <v>60</v>
      </c>
      <c r="E83" s="6">
        <v>5</v>
      </c>
      <c r="F83" s="6">
        <f>F87+F88</f>
        <v>5</v>
      </c>
      <c r="G83" s="6">
        <f t="shared" ref="G83:N83" si="23">G87+G88</f>
        <v>5</v>
      </c>
      <c r="H83" s="6">
        <f t="shared" si="23"/>
        <v>5</v>
      </c>
      <c r="I83" s="6">
        <f t="shared" si="23"/>
        <v>5</v>
      </c>
      <c r="J83" s="6">
        <f t="shared" si="23"/>
        <v>5</v>
      </c>
      <c r="K83" s="40">
        <f>(F83+G83+H83+I83+J83)/5</f>
        <v>5</v>
      </c>
      <c r="L83" s="6">
        <f t="shared" si="23"/>
        <v>5</v>
      </c>
      <c r="M83" s="6">
        <f t="shared" si="23"/>
        <v>5</v>
      </c>
      <c r="N83" s="6">
        <f t="shared" si="23"/>
        <v>5</v>
      </c>
      <c r="O83" s="40">
        <f>(L83+M83+N83)/3</f>
        <v>5</v>
      </c>
    </row>
    <row r="84" spans="1:17" ht="15.75" x14ac:dyDescent="0.25">
      <c r="A84" s="3"/>
      <c r="B84" s="3" t="s">
        <v>122</v>
      </c>
      <c r="C84" s="3"/>
      <c r="D84" s="3"/>
      <c r="E84" s="3"/>
      <c r="F84" s="37">
        <f>F85-F86</f>
        <v>0</v>
      </c>
      <c r="G84" s="37">
        <f t="shared" ref="G84:N84" si="24">G85-G86</f>
        <v>0</v>
      </c>
      <c r="H84" s="37">
        <f t="shared" si="24"/>
        <v>0</v>
      </c>
      <c r="I84" s="37">
        <f t="shared" si="24"/>
        <v>0</v>
      </c>
      <c r="J84" s="37">
        <f t="shared" si="24"/>
        <v>0</v>
      </c>
      <c r="K84" s="38"/>
      <c r="L84" s="37">
        <f t="shared" si="24"/>
        <v>0</v>
      </c>
      <c r="M84" s="37">
        <f t="shared" si="24"/>
        <v>0</v>
      </c>
      <c r="N84" s="37">
        <f t="shared" si="24"/>
        <v>0</v>
      </c>
      <c r="O84" s="15"/>
    </row>
    <row r="85" spans="1:17" ht="15.75" x14ac:dyDescent="0.25">
      <c r="A85" s="4"/>
      <c r="B85" s="4" t="s">
        <v>78</v>
      </c>
      <c r="C85" s="4"/>
      <c r="D85" s="4"/>
      <c r="E85" s="4"/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15"/>
      <c r="L85" s="4">
        <v>0</v>
      </c>
      <c r="M85" s="4">
        <v>0</v>
      </c>
      <c r="N85" s="4">
        <v>0</v>
      </c>
      <c r="O85" s="15"/>
    </row>
    <row r="86" spans="1:17" ht="15.75" x14ac:dyDescent="0.25">
      <c r="A86" s="4"/>
      <c r="B86" s="4" t="s">
        <v>77</v>
      </c>
      <c r="C86" s="4"/>
      <c r="D86" s="4"/>
      <c r="E86" s="4"/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15"/>
      <c r="L86" s="4">
        <v>0</v>
      </c>
      <c r="M86" s="4">
        <v>0</v>
      </c>
      <c r="N86" s="4">
        <v>0</v>
      </c>
      <c r="O86" s="15"/>
      <c r="P86" s="11"/>
      <c r="Q86" s="11"/>
    </row>
    <row r="87" spans="1:17" ht="15.75" x14ac:dyDescent="0.25">
      <c r="A87" s="9"/>
      <c r="B87" s="9"/>
      <c r="C87" s="9" t="s">
        <v>79</v>
      </c>
      <c r="D87" s="9"/>
      <c r="E87" s="9">
        <v>5</v>
      </c>
      <c r="F87" s="9">
        <v>5</v>
      </c>
      <c r="G87" s="9">
        <v>5</v>
      </c>
      <c r="H87" s="9">
        <v>5</v>
      </c>
      <c r="I87" s="9">
        <v>5</v>
      </c>
      <c r="J87" s="9">
        <v>5</v>
      </c>
      <c r="K87" s="15"/>
      <c r="L87" s="9">
        <v>5</v>
      </c>
      <c r="M87" s="9">
        <v>5</v>
      </c>
      <c r="N87" s="9">
        <v>5</v>
      </c>
      <c r="O87" s="15"/>
      <c r="P87" s="11"/>
      <c r="Q87" s="11"/>
    </row>
    <row r="88" spans="1:17" ht="15.75" x14ac:dyDescent="0.25">
      <c r="A88" s="2"/>
      <c r="B88" s="2"/>
      <c r="C88" s="2" t="s">
        <v>80</v>
      </c>
      <c r="D88" s="2"/>
      <c r="E88" s="2">
        <v>0</v>
      </c>
      <c r="F88" s="2"/>
      <c r="G88" s="2"/>
      <c r="H88" s="2"/>
      <c r="I88" s="2"/>
      <c r="J88" s="2"/>
      <c r="K88" s="15"/>
      <c r="L88" s="2"/>
      <c r="M88" s="2"/>
      <c r="N88" s="2"/>
      <c r="O88" s="15"/>
      <c r="P88" s="11"/>
      <c r="Q88" s="11"/>
    </row>
    <row r="89" spans="1:17" ht="15.75" x14ac:dyDescent="0.25">
      <c r="A89" s="69" t="s">
        <v>82</v>
      </c>
      <c r="B89" s="70"/>
      <c r="C89" s="70"/>
      <c r="D89" s="71"/>
      <c r="E89" s="12">
        <f>E90</f>
        <v>5</v>
      </c>
      <c r="F89" s="12">
        <f t="shared" ref="F89:N89" si="25">F90</f>
        <v>5</v>
      </c>
      <c r="G89" s="12">
        <f t="shared" si="25"/>
        <v>5</v>
      </c>
      <c r="H89" s="12">
        <f t="shared" si="25"/>
        <v>5</v>
      </c>
      <c r="I89" s="12">
        <f t="shared" si="25"/>
        <v>5</v>
      </c>
      <c r="J89" s="12">
        <f t="shared" si="25"/>
        <v>5</v>
      </c>
      <c r="K89" s="16"/>
      <c r="L89" s="12">
        <f t="shared" si="25"/>
        <v>5</v>
      </c>
      <c r="M89" s="12">
        <f t="shared" si="25"/>
        <v>5</v>
      </c>
      <c r="N89" s="12">
        <f t="shared" si="25"/>
        <v>5</v>
      </c>
      <c r="O89" s="16"/>
      <c r="P89" s="11"/>
      <c r="Q89" s="11"/>
    </row>
    <row r="90" spans="1:17" ht="126" x14ac:dyDescent="0.25">
      <c r="A90" s="8" t="s">
        <v>81</v>
      </c>
      <c r="B90" s="6"/>
      <c r="C90" s="6"/>
      <c r="D90" s="6"/>
      <c r="E90" s="6">
        <v>5</v>
      </c>
      <c r="F90" s="6">
        <f>F92+F93</f>
        <v>5</v>
      </c>
      <c r="G90" s="6">
        <f t="shared" ref="G90:N90" si="26">G92+G93</f>
        <v>5</v>
      </c>
      <c r="H90" s="6">
        <f t="shared" si="26"/>
        <v>5</v>
      </c>
      <c r="I90" s="6">
        <f t="shared" si="26"/>
        <v>5</v>
      </c>
      <c r="J90" s="6">
        <f t="shared" si="26"/>
        <v>5</v>
      </c>
      <c r="K90" s="40">
        <f>(F90+G90+H90+I90+J90)/5</f>
        <v>5</v>
      </c>
      <c r="L90" s="6">
        <f t="shared" si="26"/>
        <v>5</v>
      </c>
      <c r="M90" s="6">
        <f t="shared" si="26"/>
        <v>5</v>
      </c>
      <c r="N90" s="6">
        <f t="shared" si="26"/>
        <v>5</v>
      </c>
      <c r="O90" s="40">
        <f>(L90+M90+N90)/3</f>
        <v>5</v>
      </c>
      <c r="P90" s="11"/>
      <c r="Q90" s="11"/>
    </row>
    <row r="91" spans="1:17" ht="15.75" x14ac:dyDescent="0.25">
      <c r="A91" s="3"/>
      <c r="B91" s="3" t="s">
        <v>83</v>
      </c>
      <c r="C91" s="3"/>
      <c r="D91" s="3"/>
      <c r="E91" s="3"/>
      <c r="F91" s="3"/>
      <c r="G91" s="3"/>
      <c r="H91" s="3"/>
      <c r="I91" s="3"/>
      <c r="J91" s="3"/>
      <c r="K91" s="15"/>
      <c r="L91" s="3"/>
      <c r="M91" s="3"/>
      <c r="N91" s="3"/>
      <c r="O91" s="15"/>
      <c r="P91" s="11"/>
      <c r="Q91" s="11"/>
    </row>
    <row r="92" spans="1:17" ht="31.5" x14ac:dyDescent="0.25">
      <c r="A92" s="9"/>
      <c r="B92" s="10"/>
      <c r="C92" s="10" t="s">
        <v>84</v>
      </c>
      <c r="D92" s="9"/>
      <c r="E92" s="9">
        <v>0</v>
      </c>
      <c r="F92" s="9"/>
      <c r="G92" s="9"/>
      <c r="H92" s="9"/>
      <c r="I92" s="9"/>
      <c r="J92" s="9"/>
      <c r="K92" s="15"/>
      <c r="L92" s="9"/>
      <c r="M92" s="9"/>
      <c r="N92" s="9"/>
      <c r="O92" s="15"/>
      <c r="P92" s="11"/>
      <c r="Q92" s="11"/>
    </row>
    <row r="93" spans="1:17" ht="31.5" x14ac:dyDescent="0.25">
      <c r="A93" s="9"/>
      <c r="B93" s="10"/>
      <c r="C93" s="10" t="s">
        <v>85</v>
      </c>
      <c r="D93" s="9"/>
      <c r="E93" s="9">
        <v>5</v>
      </c>
      <c r="F93" s="9">
        <v>5</v>
      </c>
      <c r="G93" s="9">
        <v>5</v>
      </c>
      <c r="H93" s="9">
        <v>5</v>
      </c>
      <c r="I93" s="9">
        <v>5</v>
      </c>
      <c r="J93" s="9">
        <v>5</v>
      </c>
      <c r="K93" s="15"/>
      <c r="L93" s="9">
        <v>5</v>
      </c>
      <c r="M93" s="9">
        <v>5</v>
      </c>
      <c r="N93" s="9">
        <v>5</v>
      </c>
      <c r="O93" s="15"/>
      <c r="P93" s="11"/>
      <c r="Q93" s="11"/>
    </row>
    <row r="94" spans="1:17" ht="38.25" customHeight="1" x14ac:dyDescent="0.25">
      <c r="A94" s="74" t="s">
        <v>136</v>
      </c>
      <c r="B94" s="75"/>
      <c r="C94" s="75"/>
      <c r="D94" s="76"/>
      <c r="E94" s="12">
        <f t="shared" ref="E94:J94" si="27">E95</f>
        <v>5</v>
      </c>
      <c r="F94" s="12">
        <f t="shared" si="27"/>
        <v>5</v>
      </c>
      <c r="G94" s="12">
        <f t="shared" si="27"/>
        <v>5</v>
      </c>
      <c r="H94" s="12">
        <f t="shared" si="27"/>
        <v>5</v>
      </c>
      <c r="I94" s="12">
        <f t="shared" si="27"/>
        <v>5</v>
      </c>
      <c r="J94" s="12">
        <f t="shared" si="27"/>
        <v>5</v>
      </c>
      <c r="K94" s="16">
        <f>F94+G94+H94+I94+J94/5</f>
        <v>21</v>
      </c>
      <c r="L94" s="12">
        <f>L95</f>
        <v>5</v>
      </c>
      <c r="M94" s="12">
        <f t="shared" ref="M94:N94" si="28">M95</f>
        <v>5</v>
      </c>
      <c r="N94" s="12">
        <f t="shared" si="28"/>
        <v>5</v>
      </c>
      <c r="O94" s="16"/>
      <c r="P94" s="11"/>
      <c r="Q94" s="11"/>
    </row>
    <row r="95" spans="1:17" ht="141.75" x14ac:dyDescent="0.25">
      <c r="A95" s="20" t="s">
        <v>86</v>
      </c>
      <c r="B95" s="6"/>
      <c r="C95" s="6"/>
      <c r="D95" s="6" t="s">
        <v>15</v>
      </c>
      <c r="E95" s="6">
        <v>5</v>
      </c>
      <c r="F95" s="6">
        <f>F100+F101+F102+F103+F104</f>
        <v>5</v>
      </c>
      <c r="G95" s="6">
        <f t="shared" ref="G95:N95" si="29">G100+G101+G102+G103+G104</f>
        <v>5</v>
      </c>
      <c r="H95" s="6">
        <f t="shared" si="29"/>
        <v>5</v>
      </c>
      <c r="I95" s="6">
        <f t="shared" si="29"/>
        <v>5</v>
      </c>
      <c r="J95" s="6">
        <f t="shared" si="29"/>
        <v>5</v>
      </c>
      <c r="K95" s="40">
        <f>(F95+G95+H95+I95+J95)/5</f>
        <v>5</v>
      </c>
      <c r="L95" s="6">
        <f t="shared" si="29"/>
        <v>5</v>
      </c>
      <c r="M95" s="6">
        <f t="shared" si="29"/>
        <v>5</v>
      </c>
      <c r="N95" s="6">
        <f t="shared" si="29"/>
        <v>5</v>
      </c>
      <c r="O95" s="40">
        <f>(L95+M95+N95)/3</f>
        <v>5</v>
      </c>
      <c r="P95" s="11"/>
      <c r="Q95" s="11"/>
    </row>
    <row r="96" spans="1:17" ht="15.75" x14ac:dyDescent="0.25">
      <c r="A96" s="3"/>
      <c r="B96" s="3" t="s">
        <v>87</v>
      </c>
      <c r="C96" s="3"/>
      <c r="D96" s="3"/>
      <c r="E96" s="3"/>
      <c r="F96" s="37" t="e">
        <f>((F97+F98)/F99)*100</f>
        <v>#DIV/0!</v>
      </c>
      <c r="G96" s="37" t="e">
        <f t="shared" ref="G96:N96" si="30">((G97+G98)/G99)*100</f>
        <v>#DIV/0!</v>
      </c>
      <c r="H96" s="37">
        <f t="shared" si="30"/>
        <v>100</v>
      </c>
      <c r="I96" s="37" t="e">
        <f t="shared" si="30"/>
        <v>#DIV/0!</v>
      </c>
      <c r="J96" s="37" t="e">
        <f t="shared" si="30"/>
        <v>#DIV/0!</v>
      </c>
      <c r="K96" s="38"/>
      <c r="L96" s="37" t="e">
        <f t="shared" si="30"/>
        <v>#DIV/0!</v>
      </c>
      <c r="M96" s="37" t="e">
        <f t="shared" si="30"/>
        <v>#DIV/0!</v>
      </c>
      <c r="N96" s="37" t="e">
        <f t="shared" si="30"/>
        <v>#DIV/0!</v>
      </c>
      <c r="O96" s="15"/>
      <c r="P96" s="11"/>
      <c r="Q96" s="11"/>
    </row>
    <row r="97" spans="1:17" ht="15.75" x14ac:dyDescent="0.25">
      <c r="A97" s="4"/>
      <c r="B97" s="4" t="s">
        <v>88</v>
      </c>
      <c r="C97" s="4"/>
      <c r="D97" s="4"/>
      <c r="E97" s="4"/>
      <c r="F97" s="4">
        <v>0</v>
      </c>
      <c r="G97" s="4">
        <v>0</v>
      </c>
      <c r="H97" s="4">
        <v>4</v>
      </c>
      <c r="I97" s="4">
        <v>0</v>
      </c>
      <c r="J97" s="4">
        <v>0</v>
      </c>
      <c r="K97" s="15"/>
      <c r="L97" s="4">
        <v>0</v>
      </c>
      <c r="M97" s="4">
        <v>0</v>
      </c>
      <c r="N97" s="4">
        <v>0</v>
      </c>
      <c r="O97" s="15"/>
      <c r="P97" s="11"/>
      <c r="Q97" s="11"/>
    </row>
    <row r="98" spans="1:17" ht="15.75" x14ac:dyDescent="0.25">
      <c r="A98" s="4"/>
      <c r="B98" s="4" t="s">
        <v>89</v>
      </c>
      <c r="C98" s="4"/>
      <c r="D98" s="4"/>
      <c r="E98" s="4"/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15"/>
      <c r="L98" s="4">
        <v>0</v>
      </c>
      <c r="M98" s="4">
        <v>0</v>
      </c>
      <c r="N98" s="4">
        <v>0</v>
      </c>
      <c r="O98" s="15"/>
      <c r="P98" s="11"/>
      <c r="Q98" s="11"/>
    </row>
    <row r="99" spans="1:17" ht="15.75" x14ac:dyDescent="0.25">
      <c r="A99" s="4"/>
      <c r="B99" s="4" t="s">
        <v>90</v>
      </c>
      <c r="C99" s="4"/>
      <c r="D99" s="4"/>
      <c r="E99" s="4"/>
      <c r="F99" s="4">
        <v>0</v>
      </c>
      <c r="G99" s="4">
        <v>0</v>
      </c>
      <c r="H99" s="4">
        <v>4</v>
      </c>
      <c r="I99" s="4">
        <v>0</v>
      </c>
      <c r="J99" s="4"/>
      <c r="K99" s="15"/>
      <c r="L99" s="4">
        <v>0</v>
      </c>
      <c r="M99" s="4">
        <v>0</v>
      </c>
      <c r="N99" s="4">
        <v>0</v>
      </c>
      <c r="O99" s="15"/>
      <c r="P99" s="11"/>
      <c r="Q99" s="11"/>
    </row>
    <row r="100" spans="1:17" ht="15.75" x14ac:dyDescent="0.25">
      <c r="A100" s="2"/>
      <c r="B100" s="2"/>
      <c r="C100" s="2" t="s">
        <v>91</v>
      </c>
      <c r="D100" s="2"/>
      <c r="E100" s="2">
        <v>5</v>
      </c>
      <c r="F100" s="2">
        <v>5</v>
      </c>
      <c r="G100" s="2">
        <v>5</v>
      </c>
      <c r="H100" s="2">
        <v>5</v>
      </c>
      <c r="I100" s="2">
        <v>5</v>
      </c>
      <c r="J100" s="2">
        <v>5</v>
      </c>
      <c r="K100" s="15"/>
      <c r="L100" s="2">
        <v>5</v>
      </c>
      <c r="M100" s="2">
        <v>5</v>
      </c>
      <c r="N100" s="2">
        <v>5</v>
      </c>
      <c r="O100" s="15"/>
      <c r="P100" s="11"/>
      <c r="Q100" s="11"/>
    </row>
    <row r="101" spans="1:17" ht="15.75" x14ac:dyDescent="0.25">
      <c r="A101" s="2"/>
      <c r="B101" s="2"/>
      <c r="C101" s="2" t="s">
        <v>92</v>
      </c>
      <c r="D101" s="2"/>
      <c r="E101" s="2">
        <v>4</v>
      </c>
      <c r="F101" s="2"/>
      <c r="G101" s="2"/>
      <c r="H101" s="2"/>
      <c r="I101" s="2"/>
      <c r="J101" s="2"/>
      <c r="K101" s="15"/>
      <c r="L101" s="2"/>
      <c r="M101" s="2"/>
      <c r="N101" s="2"/>
      <c r="O101" s="15"/>
      <c r="P101" s="11"/>
      <c r="Q101" s="11"/>
    </row>
    <row r="102" spans="1:17" ht="15.75" x14ac:dyDescent="0.25">
      <c r="A102" s="2"/>
      <c r="B102" s="2"/>
      <c r="C102" s="2" t="s">
        <v>93</v>
      </c>
      <c r="D102" s="2"/>
      <c r="E102" s="2">
        <v>3</v>
      </c>
      <c r="F102" s="2"/>
      <c r="G102" s="2"/>
      <c r="H102" s="2"/>
      <c r="I102" s="2"/>
      <c r="J102" s="2"/>
      <c r="K102" s="15"/>
      <c r="L102" s="2"/>
      <c r="M102" s="2"/>
      <c r="N102" s="2"/>
      <c r="O102" s="15"/>
      <c r="P102" s="11"/>
      <c r="Q102" s="11"/>
    </row>
    <row r="103" spans="1:17" ht="15.75" x14ac:dyDescent="0.25">
      <c r="A103" s="2"/>
      <c r="B103" s="2"/>
      <c r="C103" s="2" t="s">
        <v>94</v>
      </c>
      <c r="D103" s="2"/>
      <c r="E103" s="2">
        <v>1</v>
      </c>
      <c r="F103" s="2"/>
      <c r="G103" s="2"/>
      <c r="H103" s="2"/>
      <c r="I103" s="2"/>
      <c r="J103" s="2"/>
      <c r="K103" s="15"/>
      <c r="L103" s="2"/>
      <c r="M103" s="2"/>
      <c r="N103" s="2"/>
      <c r="O103" s="15"/>
      <c r="P103" s="11"/>
      <c r="Q103" s="11"/>
    </row>
    <row r="104" spans="1:17" ht="15.75" x14ac:dyDescent="0.25">
      <c r="A104" s="2"/>
      <c r="B104" s="2"/>
      <c r="C104" s="2" t="s">
        <v>95</v>
      </c>
      <c r="D104" s="2"/>
      <c r="E104" s="2">
        <v>0</v>
      </c>
      <c r="F104" s="2"/>
      <c r="G104" s="2"/>
      <c r="H104" s="2"/>
      <c r="I104" s="2"/>
      <c r="J104" s="2"/>
      <c r="K104" s="15"/>
      <c r="L104" s="2"/>
      <c r="M104" s="2"/>
      <c r="N104" s="2"/>
      <c r="O104" s="15"/>
    </row>
    <row r="105" spans="1:17" ht="15.75" x14ac:dyDescent="0.25">
      <c r="A105" s="69" t="s">
        <v>98</v>
      </c>
      <c r="B105" s="70"/>
      <c r="C105" s="70"/>
      <c r="D105" s="71"/>
      <c r="E105" s="22">
        <f>E106+E115+E124+E128</f>
        <v>20</v>
      </c>
      <c r="F105" s="22">
        <f>F106+F115+F124+F128</f>
        <v>15</v>
      </c>
      <c r="G105" s="22">
        <f>G106+G115+G124+G128</f>
        <v>15</v>
      </c>
      <c r="H105" s="22">
        <f t="shared" ref="H105:J105" si="31">H106+H115+H124+H128</f>
        <v>20</v>
      </c>
      <c r="I105" s="22">
        <f t="shared" si="31"/>
        <v>20</v>
      </c>
      <c r="J105" s="22">
        <f t="shared" si="31"/>
        <v>20</v>
      </c>
      <c r="K105" s="15"/>
      <c r="L105" s="22">
        <f>L106+L115+L124+L128</f>
        <v>15</v>
      </c>
      <c r="M105" s="22">
        <f>M106+M115+M124+M128</f>
        <v>15</v>
      </c>
      <c r="N105" s="22">
        <f>N106+N115+N124+N128</f>
        <v>15</v>
      </c>
      <c r="O105" s="15"/>
    </row>
    <row r="106" spans="1:17" ht="173.25" x14ac:dyDescent="0.25">
      <c r="A106" s="8" t="s">
        <v>137</v>
      </c>
      <c r="B106" s="6"/>
      <c r="C106" s="6"/>
      <c r="D106" s="6" t="s">
        <v>15</v>
      </c>
      <c r="E106" s="6">
        <v>5</v>
      </c>
      <c r="F106" s="6">
        <f>F110+F111+F112+F113+F114</f>
        <v>5</v>
      </c>
      <c r="G106" s="6">
        <f t="shared" ref="G106:N106" si="32">G110+G111+G112+G113+G114</f>
        <v>5</v>
      </c>
      <c r="H106" s="6">
        <f t="shared" si="32"/>
        <v>5</v>
      </c>
      <c r="I106" s="6">
        <f t="shared" si="32"/>
        <v>5</v>
      </c>
      <c r="J106" s="6">
        <f t="shared" si="32"/>
        <v>5</v>
      </c>
      <c r="K106" s="40">
        <f>(F106+G106+I106+H106+J106)/5</f>
        <v>5</v>
      </c>
      <c r="L106" s="6">
        <f t="shared" si="32"/>
        <v>5</v>
      </c>
      <c r="M106" s="6">
        <f t="shared" si="32"/>
        <v>5</v>
      </c>
      <c r="N106" s="6">
        <f t="shared" si="32"/>
        <v>5</v>
      </c>
      <c r="O106" s="40">
        <f>(L106+M106+N106)/3</f>
        <v>5</v>
      </c>
    </row>
    <row r="107" spans="1:17" ht="15.75" x14ac:dyDescent="0.25">
      <c r="A107" s="3"/>
      <c r="B107" s="3" t="s">
        <v>138</v>
      </c>
      <c r="C107" s="3"/>
      <c r="D107" s="3"/>
      <c r="E107" s="3"/>
      <c r="F107" s="37" t="e">
        <f>(F108/F109)*100</f>
        <v>#DIV/0!</v>
      </c>
      <c r="G107" s="37" t="e">
        <f t="shared" ref="G107:N107" si="33">(G108/G109)*100</f>
        <v>#DIV/0!</v>
      </c>
      <c r="H107" s="37" t="e">
        <f t="shared" si="33"/>
        <v>#DIV/0!</v>
      </c>
      <c r="I107" s="37" t="e">
        <f t="shared" si="33"/>
        <v>#DIV/0!</v>
      </c>
      <c r="J107" s="37" t="e">
        <f t="shared" si="33"/>
        <v>#DIV/0!</v>
      </c>
      <c r="K107" s="38"/>
      <c r="L107" s="37" t="e">
        <f t="shared" si="33"/>
        <v>#DIV/0!</v>
      </c>
      <c r="M107" s="37" t="e">
        <f t="shared" si="33"/>
        <v>#DIV/0!</v>
      </c>
      <c r="N107" s="37" t="e">
        <f t="shared" si="33"/>
        <v>#DIV/0!</v>
      </c>
      <c r="O107" s="15"/>
    </row>
    <row r="108" spans="1:17" ht="15.75" x14ac:dyDescent="0.25">
      <c r="A108" s="4"/>
      <c r="B108" s="4" t="s">
        <v>99</v>
      </c>
      <c r="C108" s="4"/>
      <c r="D108" s="4"/>
      <c r="E108" s="4"/>
      <c r="F108" s="4"/>
      <c r="G108" s="4"/>
      <c r="H108" s="4"/>
      <c r="I108" s="4"/>
      <c r="J108" s="4"/>
      <c r="K108" s="15"/>
      <c r="L108" s="4">
        <v>0</v>
      </c>
      <c r="M108" s="4"/>
      <c r="N108" s="4"/>
      <c r="O108" s="15"/>
    </row>
    <row r="109" spans="1:17" ht="15.75" x14ac:dyDescent="0.25">
      <c r="A109" s="4"/>
      <c r="B109" s="4" t="s">
        <v>100</v>
      </c>
      <c r="C109" s="4"/>
      <c r="D109" s="4"/>
      <c r="E109" s="4"/>
      <c r="F109" s="4"/>
      <c r="G109" s="4"/>
      <c r="H109" s="4"/>
      <c r="I109" s="4"/>
      <c r="J109" s="4"/>
      <c r="K109" s="15"/>
      <c r="L109" s="4">
        <v>0</v>
      </c>
      <c r="M109" s="4"/>
      <c r="N109" s="4"/>
      <c r="O109" s="15"/>
    </row>
    <row r="110" spans="1:17" ht="15.75" x14ac:dyDescent="0.25">
      <c r="A110" s="2"/>
      <c r="B110" s="2"/>
      <c r="C110" s="2" t="s">
        <v>139</v>
      </c>
      <c r="D110" s="2"/>
      <c r="E110" s="2">
        <v>5</v>
      </c>
      <c r="F110" s="2">
        <v>5</v>
      </c>
      <c r="G110" s="2">
        <v>5</v>
      </c>
      <c r="H110" s="2">
        <v>5</v>
      </c>
      <c r="I110" s="2">
        <v>5</v>
      </c>
      <c r="J110" s="2">
        <v>5</v>
      </c>
      <c r="K110" s="15"/>
      <c r="L110" s="2">
        <v>5</v>
      </c>
      <c r="M110" s="2">
        <v>5</v>
      </c>
      <c r="N110" s="2">
        <v>5</v>
      </c>
      <c r="O110" s="15"/>
    </row>
    <row r="111" spans="1:17" ht="15.75" x14ac:dyDescent="0.25">
      <c r="A111" s="2"/>
      <c r="B111" s="2"/>
      <c r="C111" s="2" t="s">
        <v>140</v>
      </c>
      <c r="D111" s="2"/>
      <c r="E111" s="2">
        <v>4</v>
      </c>
      <c r="F111" s="2"/>
      <c r="G111" s="2"/>
      <c r="H111" s="2"/>
      <c r="I111" s="2"/>
      <c r="J111" s="2"/>
      <c r="K111" s="15"/>
      <c r="L111" s="2"/>
      <c r="M111" s="2"/>
      <c r="N111" s="2"/>
      <c r="O111" s="15"/>
    </row>
    <row r="112" spans="1:17" ht="15.75" x14ac:dyDescent="0.25">
      <c r="A112" s="2"/>
      <c r="B112" s="2"/>
      <c r="C112" s="2" t="s">
        <v>141</v>
      </c>
      <c r="D112" s="2"/>
      <c r="E112" s="2">
        <v>3</v>
      </c>
      <c r="F112" s="2"/>
      <c r="G112" s="2"/>
      <c r="H112" s="2"/>
      <c r="I112" s="2"/>
      <c r="J112" s="2"/>
      <c r="K112" s="15"/>
      <c r="L112" s="2"/>
      <c r="M112" s="2"/>
      <c r="N112" s="2"/>
      <c r="O112" s="15"/>
    </row>
    <row r="113" spans="1:15" ht="15.75" x14ac:dyDescent="0.25">
      <c r="A113" s="2"/>
      <c r="B113" s="2"/>
      <c r="C113" s="2" t="s">
        <v>142</v>
      </c>
      <c r="D113" s="2"/>
      <c r="E113" s="2">
        <v>1</v>
      </c>
      <c r="F113" s="2"/>
      <c r="G113" s="2"/>
      <c r="H113" s="2"/>
      <c r="I113" s="2"/>
      <c r="J113" s="2"/>
      <c r="K113" s="15"/>
      <c r="L113" s="2"/>
      <c r="M113" s="2"/>
      <c r="N113" s="2"/>
      <c r="O113" s="15"/>
    </row>
    <row r="114" spans="1:15" ht="15.75" x14ac:dyDescent="0.25">
      <c r="A114" s="2"/>
      <c r="B114" s="2"/>
      <c r="C114" s="2" t="s">
        <v>143</v>
      </c>
      <c r="D114" s="2"/>
      <c r="E114" s="2">
        <v>0</v>
      </c>
      <c r="F114" s="2"/>
      <c r="G114" s="2"/>
      <c r="H114" s="2"/>
      <c r="I114" s="2"/>
      <c r="J114" s="2"/>
      <c r="K114" s="15"/>
      <c r="L114" s="2"/>
      <c r="M114" s="2"/>
      <c r="N114" s="2"/>
      <c r="O114" s="15"/>
    </row>
    <row r="115" spans="1:15" ht="78.75" x14ac:dyDescent="0.25">
      <c r="A115" s="8" t="s">
        <v>144</v>
      </c>
      <c r="B115" s="6"/>
      <c r="C115" s="6"/>
      <c r="D115" s="6" t="s">
        <v>15</v>
      </c>
      <c r="E115" s="6">
        <v>5</v>
      </c>
      <c r="F115" s="6">
        <f>F119+F120+F121+F122+F123</f>
        <v>5</v>
      </c>
      <c r="G115" s="6">
        <f t="shared" ref="G115:N115" si="34">G119+G120+G121+G122+G123</f>
        <v>5</v>
      </c>
      <c r="H115" s="6">
        <f t="shared" si="34"/>
        <v>5</v>
      </c>
      <c r="I115" s="6">
        <f t="shared" si="34"/>
        <v>5</v>
      </c>
      <c r="J115" s="6">
        <f t="shared" si="34"/>
        <v>5</v>
      </c>
      <c r="K115" s="40">
        <f>(F115+G115+H115+I115+J115)/5</f>
        <v>5</v>
      </c>
      <c r="L115" s="6">
        <f t="shared" si="34"/>
        <v>5</v>
      </c>
      <c r="M115" s="6">
        <f t="shared" si="34"/>
        <v>5</v>
      </c>
      <c r="N115" s="6">
        <f t="shared" si="34"/>
        <v>5</v>
      </c>
      <c r="O115" s="40">
        <f>(L115+M115+N115)/3</f>
        <v>5</v>
      </c>
    </row>
    <row r="116" spans="1:15" ht="15.75" x14ac:dyDescent="0.25">
      <c r="A116" s="3"/>
      <c r="B116" s="3" t="s">
        <v>145</v>
      </c>
      <c r="C116" s="3"/>
      <c r="D116" s="3"/>
      <c r="E116" s="3"/>
      <c r="F116" s="37" t="e">
        <f>F117/F118*100</f>
        <v>#DIV/0!</v>
      </c>
      <c r="G116" s="37" t="e">
        <f t="shared" ref="G116:N116" si="35">G117/G118*100</f>
        <v>#DIV/0!</v>
      </c>
      <c r="H116" s="37" t="e">
        <f t="shared" si="35"/>
        <v>#DIV/0!</v>
      </c>
      <c r="I116" s="37" t="e">
        <f t="shared" si="35"/>
        <v>#DIV/0!</v>
      </c>
      <c r="J116" s="37" t="e">
        <f t="shared" si="35"/>
        <v>#DIV/0!</v>
      </c>
      <c r="K116" s="38"/>
      <c r="L116" s="37" t="e">
        <f t="shared" si="35"/>
        <v>#DIV/0!</v>
      </c>
      <c r="M116" s="37" t="e">
        <f t="shared" si="35"/>
        <v>#DIV/0!</v>
      </c>
      <c r="N116" s="37" t="e">
        <f t="shared" si="35"/>
        <v>#DIV/0!</v>
      </c>
      <c r="O116" s="15"/>
    </row>
    <row r="117" spans="1:15" ht="15.75" x14ac:dyDescent="0.25">
      <c r="A117" s="4"/>
      <c r="B117" s="4" t="s">
        <v>106</v>
      </c>
      <c r="C117" s="4"/>
      <c r="D117" s="4"/>
      <c r="E117" s="4"/>
      <c r="F117" s="4"/>
      <c r="G117" s="4"/>
      <c r="H117" s="4"/>
      <c r="I117" s="4"/>
      <c r="J117" s="4"/>
      <c r="K117" s="15"/>
      <c r="L117" s="4">
        <v>0</v>
      </c>
      <c r="M117" s="4"/>
      <c r="N117" s="4"/>
      <c r="O117" s="15"/>
    </row>
    <row r="118" spans="1:15" ht="15.75" x14ac:dyDescent="0.25">
      <c r="A118" s="4"/>
      <c r="B118" s="4" t="s">
        <v>107</v>
      </c>
      <c r="C118" s="4"/>
      <c r="D118" s="4"/>
      <c r="E118" s="4"/>
      <c r="F118" s="4"/>
      <c r="G118" s="4"/>
      <c r="H118" s="4"/>
      <c r="I118" s="4"/>
      <c r="J118" s="4"/>
      <c r="K118" s="15"/>
      <c r="L118" s="4">
        <v>0</v>
      </c>
      <c r="M118" s="4"/>
      <c r="N118" s="4"/>
      <c r="O118" s="15"/>
    </row>
    <row r="119" spans="1:15" ht="15.75" x14ac:dyDescent="0.25">
      <c r="A119" s="2"/>
      <c r="B119" s="2"/>
      <c r="C119" s="2" t="s">
        <v>101</v>
      </c>
      <c r="D119" s="2"/>
      <c r="E119" s="2">
        <v>5</v>
      </c>
      <c r="F119" s="2">
        <v>5</v>
      </c>
      <c r="G119" s="2">
        <v>5</v>
      </c>
      <c r="H119" s="2">
        <v>5</v>
      </c>
      <c r="I119" s="2">
        <v>5</v>
      </c>
      <c r="J119" s="2">
        <v>5</v>
      </c>
      <c r="K119" s="15"/>
      <c r="L119" s="2">
        <v>5</v>
      </c>
      <c r="M119" s="2">
        <v>5</v>
      </c>
      <c r="N119" s="2">
        <v>5</v>
      </c>
      <c r="O119" s="15"/>
    </row>
    <row r="120" spans="1:15" ht="15.75" x14ac:dyDescent="0.25">
      <c r="A120" s="2"/>
      <c r="B120" s="2"/>
      <c r="C120" s="2" t="s">
        <v>102</v>
      </c>
      <c r="D120" s="2"/>
      <c r="E120" s="2">
        <v>4</v>
      </c>
      <c r="F120" s="2"/>
      <c r="G120" s="2"/>
      <c r="H120" s="2"/>
      <c r="I120" s="2"/>
      <c r="J120" s="2"/>
      <c r="K120" s="15"/>
      <c r="L120" s="2"/>
      <c r="M120" s="2"/>
      <c r="N120" s="2"/>
      <c r="O120" s="15"/>
    </row>
    <row r="121" spans="1:15" ht="15.75" x14ac:dyDescent="0.25">
      <c r="A121" s="2"/>
      <c r="B121" s="2"/>
      <c r="C121" s="2" t="s">
        <v>103</v>
      </c>
      <c r="D121" s="2"/>
      <c r="E121" s="2">
        <v>3</v>
      </c>
      <c r="F121" s="2"/>
      <c r="G121" s="2"/>
      <c r="H121" s="2"/>
      <c r="I121" s="2"/>
      <c r="J121" s="2"/>
      <c r="K121" s="15"/>
      <c r="L121" s="2"/>
      <c r="M121" s="2"/>
      <c r="N121" s="2"/>
      <c r="O121" s="15"/>
    </row>
    <row r="122" spans="1:15" ht="15.75" x14ac:dyDescent="0.25">
      <c r="A122" s="2"/>
      <c r="B122" s="2"/>
      <c r="C122" s="2" t="s">
        <v>104</v>
      </c>
      <c r="D122" s="2"/>
      <c r="E122" s="2">
        <v>1</v>
      </c>
      <c r="F122" s="2"/>
      <c r="G122" s="2"/>
      <c r="H122" s="2"/>
      <c r="I122" s="2"/>
      <c r="J122" s="2"/>
      <c r="K122" s="15"/>
      <c r="L122" s="2"/>
      <c r="M122" s="2"/>
      <c r="N122" s="2"/>
      <c r="O122" s="15"/>
    </row>
    <row r="123" spans="1:15" ht="15.75" x14ac:dyDescent="0.25">
      <c r="A123" s="2"/>
      <c r="B123" s="2"/>
      <c r="C123" s="2" t="s">
        <v>105</v>
      </c>
      <c r="D123" s="2"/>
      <c r="E123" s="2">
        <v>0</v>
      </c>
      <c r="F123" s="2"/>
      <c r="G123" s="2"/>
      <c r="H123" s="2"/>
      <c r="I123" s="2"/>
      <c r="J123" s="2"/>
      <c r="K123" s="15"/>
      <c r="L123" s="2"/>
      <c r="M123" s="2"/>
      <c r="N123" s="2"/>
      <c r="O123" s="15"/>
    </row>
    <row r="124" spans="1:15" ht="78.75" x14ac:dyDescent="0.25">
      <c r="A124" s="8" t="s">
        <v>146</v>
      </c>
      <c r="B124" s="6"/>
      <c r="C124" s="6"/>
      <c r="D124" s="6"/>
      <c r="E124" s="6">
        <v>5</v>
      </c>
      <c r="F124" s="6">
        <f>F126+F127</f>
        <v>5</v>
      </c>
      <c r="G124" s="6">
        <f t="shared" ref="G124:N124" si="36">G126+G127</f>
        <v>5</v>
      </c>
      <c r="H124" s="6">
        <f t="shared" si="36"/>
        <v>5</v>
      </c>
      <c r="I124" s="6">
        <f t="shared" si="36"/>
        <v>5</v>
      </c>
      <c r="J124" s="6">
        <f t="shared" si="36"/>
        <v>5</v>
      </c>
      <c r="K124" s="40">
        <f>(F124+G124+H124+I124+J124)/5</f>
        <v>5</v>
      </c>
      <c r="L124" s="6">
        <f t="shared" si="36"/>
        <v>5</v>
      </c>
      <c r="M124" s="6">
        <f t="shared" si="36"/>
        <v>5</v>
      </c>
      <c r="N124" s="6">
        <f t="shared" si="36"/>
        <v>5</v>
      </c>
      <c r="O124" s="40">
        <f>(L124+M124+N124)/3</f>
        <v>5</v>
      </c>
    </row>
    <row r="125" spans="1:15" ht="15.75" x14ac:dyDescent="0.25">
      <c r="A125" s="3"/>
      <c r="B125" s="3" t="s">
        <v>147</v>
      </c>
      <c r="C125" s="3"/>
      <c r="D125" s="3"/>
      <c r="E125" s="3"/>
      <c r="F125" s="3"/>
      <c r="G125" s="3"/>
      <c r="H125" s="3"/>
      <c r="I125" s="3"/>
      <c r="J125" s="3"/>
      <c r="K125" s="15"/>
      <c r="L125" s="3"/>
      <c r="M125" s="3"/>
      <c r="N125" s="3"/>
      <c r="O125" s="15"/>
    </row>
    <row r="126" spans="1:15" ht="168" customHeight="1" x14ac:dyDescent="0.25">
      <c r="A126" s="2"/>
      <c r="B126" s="2"/>
      <c r="C126" s="7" t="s">
        <v>148</v>
      </c>
      <c r="D126" s="2"/>
      <c r="E126" s="2"/>
      <c r="F126" s="2">
        <v>5</v>
      </c>
      <c r="G126" s="2">
        <v>5</v>
      </c>
      <c r="H126" s="2">
        <v>5</v>
      </c>
      <c r="I126" s="2">
        <v>5</v>
      </c>
      <c r="J126" s="2">
        <v>5</v>
      </c>
      <c r="K126" s="15">
        <f>(E126+F126+G126+H126+I126+J126)/5</f>
        <v>5</v>
      </c>
      <c r="L126" s="2">
        <v>5</v>
      </c>
      <c r="M126" s="2">
        <v>5</v>
      </c>
      <c r="N126" s="2">
        <v>5</v>
      </c>
      <c r="O126" s="15"/>
    </row>
    <row r="127" spans="1:15" ht="220.5" x14ac:dyDescent="0.25">
      <c r="A127" s="2"/>
      <c r="B127" s="2"/>
      <c r="C127" s="7" t="s">
        <v>149</v>
      </c>
      <c r="D127" s="2"/>
      <c r="E127" s="2">
        <v>0</v>
      </c>
      <c r="F127" s="2"/>
      <c r="G127" s="2"/>
      <c r="H127" s="2"/>
      <c r="I127" s="2"/>
      <c r="J127" s="2"/>
      <c r="K127" s="15"/>
      <c r="L127" s="2"/>
      <c r="M127" s="2"/>
      <c r="N127" s="2"/>
      <c r="O127" s="15"/>
    </row>
    <row r="128" spans="1:15" ht="204.75" x14ac:dyDescent="0.25">
      <c r="A128" s="8" t="s">
        <v>150</v>
      </c>
      <c r="B128" s="6"/>
      <c r="C128" s="6"/>
      <c r="D128" s="6"/>
      <c r="E128" s="6">
        <v>5</v>
      </c>
      <c r="F128" s="6">
        <v>0</v>
      </c>
      <c r="G128" s="6">
        <f t="shared" ref="G128:N128" si="37">G130+G131</f>
        <v>0</v>
      </c>
      <c r="H128" s="6">
        <f t="shared" si="37"/>
        <v>5</v>
      </c>
      <c r="I128" s="47">
        <f t="shared" si="37"/>
        <v>5</v>
      </c>
      <c r="J128" s="6">
        <f t="shared" si="37"/>
        <v>5</v>
      </c>
      <c r="K128" s="40">
        <f>(F128+G128+H128+I128+J128)/5</f>
        <v>3</v>
      </c>
      <c r="L128" s="6">
        <f t="shared" si="37"/>
        <v>0</v>
      </c>
      <c r="M128" s="6">
        <f t="shared" si="37"/>
        <v>0</v>
      </c>
      <c r="N128" s="6">
        <f t="shared" si="37"/>
        <v>0</v>
      </c>
      <c r="O128" s="40">
        <f>(L128+M128+N128)/3</f>
        <v>0</v>
      </c>
    </row>
    <row r="129" spans="1:15" ht="15.75" x14ac:dyDescent="0.25">
      <c r="A129" s="3"/>
      <c r="B129" s="3" t="s">
        <v>108</v>
      </c>
      <c r="C129" s="3"/>
      <c r="D129" s="3"/>
      <c r="E129" s="3"/>
      <c r="F129" s="3"/>
      <c r="G129" s="3"/>
      <c r="H129" s="3"/>
      <c r="I129" s="3"/>
      <c r="J129" s="3"/>
      <c r="K129" s="15"/>
      <c r="L129" s="3"/>
      <c r="M129" s="3"/>
      <c r="N129" s="3"/>
      <c r="O129" s="15"/>
    </row>
    <row r="130" spans="1:15" ht="236.25" x14ac:dyDescent="0.25">
      <c r="A130" s="23"/>
      <c r="B130" s="23"/>
      <c r="C130" s="24" t="s">
        <v>109</v>
      </c>
      <c r="D130" s="23"/>
      <c r="E130" s="23">
        <v>5</v>
      </c>
      <c r="F130" s="23">
        <v>0</v>
      </c>
      <c r="G130" s="23">
        <v>0</v>
      </c>
      <c r="H130" s="23">
        <v>5</v>
      </c>
      <c r="I130" s="23">
        <v>5</v>
      </c>
      <c r="J130" s="23">
        <v>5</v>
      </c>
      <c r="K130" s="32"/>
      <c r="L130" s="23"/>
      <c r="M130" s="23"/>
      <c r="N130" s="23"/>
      <c r="O130" s="15"/>
    </row>
    <row r="131" spans="1:15" ht="236.25" x14ac:dyDescent="0.25">
      <c r="A131" s="23"/>
      <c r="B131" s="23"/>
      <c r="C131" s="24" t="s">
        <v>110</v>
      </c>
      <c r="D131" s="23"/>
      <c r="E131" s="23">
        <v>0</v>
      </c>
      <c r="F131" s="23">
        <v>0</v>
      </c>
      <c r="G131" s="23">
        <v>0</v>
      </c>
      <c r="H131" s="23"/>
      <c r="I131" s="23"/>
      <c r="J131" s="23"/>
      <c r="K131" s="32"/>
      <c r="L131" s="23"/>
      <c r="M131" s="23"/>
      <c r="N131" s="23"/>
      <c r="O131" s="15"/>
    </row>
    <row r="132" spans="1:15" ht="15.75" x14ac:dyDescent="0.25">
      <c r="A132" s="69" t="s">
        <v>111</v>
      </c>
      <c r="B132" s="70"/>
      <c r="C132" s="70"/>
      <c r="D132" s="71"/>
      <c r="E132" s="25">
        <f>E133</f>
        <v>5</v>
      </c>
      <c r="F132" s="25">
        <f t="shared" ref="F132:N132" si="38">F133</f>
        <v>5</v>
      </c>
      <c r="G132" s="25">
        <f t="shared" si="38"/>
        <v>5</v>
      </c>
      <c r="H132" s="25">
        <f t="shared" si="38"/>
        <v>5</v>
      </c>
      <c r="I132" s="25">
        <f t="shared" si="38"/>
        <v>5</v>
      </c>
      <c r="J132" s="25">
        <f t="shared" si="38"/>
        <v>5</v>
      </c>
      <c r="K132" s="13"/>
      <c r="L132" s="25">
        <f t="shared" si="38"/>
        <v>5</v>
      </c>
      <c r="M132" s="25">
        <f t="shared" si="38"/>
        <v>5</v>
      </c>
      <c r="N132" s="25">
        <f t="shared" si="38"/>
        <v>5</v>
      </c>
      <c r="O132" s="15"/>
    </row>
    <row r="133" spans="1:15" ht="63" x14ac:dyDescent="0.25">
      <c r="A133" s="8" t="s">
        <v>151</v>
      </c>
      <c r="B133" s="6"/>
      <c r="C133" s="6"/>
      <c r="D133" s="6" t="s">
        <v>60</v>
      </c>
      <c r="E133" s="6">
        <v>5</v>
      </c>
      <c r="F133" s="6">
        <f>F135+F136</f>
        <v>5</v>
      </c>
      <c r="G133" s="6">
        <f t="shared" ref="G133:N133" si="39">G135+G136</f>
        <v>5</v>
      </c>
      <c r="H133" s="6">
        <f t="shared" si="39"/>
        <v>5</v>
      </c>
      <c r="I133" s="6">
        <f t="shared" si="39"/>
        <v>5</v>
      </c>
      <c r="J133" s="6">
        <f t="shared" si="39"/>
        <v>5</v>
      </c>
      <c r="K133" s="40">
        <f>(F133+G133+H133+I133+J133)/5</f>
        <v>5</v>
      </c>
      <c r="L133" s="6">
        <f t="shared" si="39"/>
        <v>5</v>
      </c>
      <c r="M133" s="6">
        <f t="shared" si="39"/>
        <v>5</v>
      </c>
      <c r="N133" s="6">
        <f t="shared" si="39"/>
        <v>5</v>
      </c>
      <c r="O133" s="40">
        <f>(L133+M133+N133)/3</f>
        <v>5</v>
      </c>
    </row>
    <row r="134" spans="1:15" ht="15.75" x14ac:dyDescent="0.25">
      <c r="A134" s="3"/>
      <c r="B134" s="3" t="s">
        <v>152</v>
      </c>
      <c r="C134" s="3"/>
      <c r="D134" s="3"/>
      <c r="E134" s="3"/>
      <c r="F134" s="3"/>
      <c r="G134" s="3"/>
      <c r="H134" s="3"/>
      <c r="I134" s="3"/>
      <c r="J134" s="3"/>
      <c r="K134" s="15"/>
      <c r="L134" s="3"/>
      <c r="M134" s="3"/>
      <c r="N134" s="3"/>
      <c r="O134" s="15"/>
    </row>
    <row r="135" spans="1:15" ht="31.5" x14ac:dyDescent="0.25">
      <c r="A135" s="2"/>
      <c r="B135" s="2"/>
      <c r="C135" s="7" t="s">
        <v>153</v>
      </c>
      <c r="D135" s="2"/>
      <c r="E135" s="2">
        <v>5</v>
      </c>
      <c r="F135" s="2">
        <v>5</v>
      </c>
      <c r="G135" s="2">
        <v>5</v>
      </c>
      <c r="H135" s="2">
        <v>5</v>
      </c>
      <c r="I135" s="2">
        <v>5</v>
      </c>
      <c r="J135" s="2">
        <v>5</v>
      </c>
      <c r="K135" s="15"/>
      <c r="L135" s="2">
        <v>5</v>
      </c>
      <c r="M135" s="2">
        <v>5</v>
      </c>
      <c r="N135" s="2">
        <v>5</v>
      </c>
      <c r="O135" s="15"/>
    </row>
    <row r="136" spans="1:15" ht="31.5" x14ac:dyDescent="0.25">
      <c r="A136" s="2"/>
      <c r="B136" s="2"/>
      <c r="C136" s="7" t="s">
        <v>154</v>
      </c>
      <c r="D136" s="2"/>
      <c r="E136" s="2">
        <v>0</v>
      </c>
      <c r="F136" s="2"/>
      <c r="G136" s="2"/>
      <c r="H136" s="2"/>
      <c r="I136" s="2"/>
      <c r="J136" s="2"/>
      <c r="K136" s="15"/>
      <c r="L136" s="2"/>
      <c r="M136" s="2"/>
      <c r="N136" s="2"/>
      <c r="O136" s="15"/>
    </row>
    <row r="137" spans="1:15" ht="35.25" customHeight="1" x14ac:dyDescent="0.25">
      <c r="A137" s="77" t="s">
        <v>155</v>
      </c>
      <c r="B137" s="78"/>
      <c r="C137" s="78"/>
      <c r="D137" s="79"/>
      <c r="E137" s="25">
        <f>E138+E148</f>
        <v>10</v>
      </c>
      <c r="F137" s="25">
        <f t="shared" ref="F137:J137" si="40">F138+F148</f>
        <v>9</v>
      </c>
      <c r="G137" s="25">
        <f t="shared" si="40"/>
        <v>10</v>
      </c>
      <c r="H137" s="25">
        <f t="shared" si="40"/>
        <v>9</v>
      </c>
      <c r="I137" s="25">
        <f t="shared" si="40"/>
        <v>10</v>
      </c>
      <c r="J137" s="25">
        <f t="shared" si="40"/>
        <v>8</v>
      </c>
      <c r="K137" s="13"/>
      <c r="L137" s="25">
        <f>L138+L148</f>
        <v>0</v>
      </c>
      <c r="M137" s="25">
        <f t="shared" ref="M137:N137" si="41">M138+M148</f>
        <v>0</v>
      </c>
      <c r="N137" s="25">
        <f t="shared" si="41"/>
        <v>0</v>
      </c>
      <c r="O137" s="13"/>
    </row>
    <row r="138" spans="1:15" ht="110.25" x14ac:dyDescent="0.25">
      <c r="A138" s="8" t="s">
        <v>156</v>
      </c>
      <c r="B138" s="6"/>
      <c r="C138" s="8"/>
      <c r="D138" s="6" t="s">
        <v>15</v>
      </c>
      <c r="E138" s="6">
        <v>5</v>
      </c>
      <c r="F138" s="6">
        <f>F142+F143+F144+F145+F146+F147</f>
        <v>4</v>
      </c>
      <c r="G138" s="6">
        <f t="shared" ref="G138:J138" si="42">G142+G143+G144+G145+G146+G147</f>
        <v>5</v>
      </c>
      <c r="H138" s="6">
        <f t="shared" si="42"/>
        <v>4</v>
      </c>
      <c r="I138" s="6">
        <f t="shared" si="42"/>
        <v>5</v>
      </c>
      <c r="J138" s="6">
        <f t="shared" si="42"/>
        <v>3</v>
      </c>
      <c r="K138" s="13">
        <f>(F138+G138+H138+I138+J138)/5</f>
        <v>4.2</v>
      </c>
      <c r="L138" s="6">
        <f>L142+L143+L144+L145+L146+L147</f>
        <v>0</v>
      </c>
      <c r="M138" s="6">
        <f t="shared" ref="M138:N138" si="43">M142+M143+M144+M145+M146+M147</f>
        <v>0</v>
      </c>
      <c r="N138" s="6">
        <f t="shared" si="43"/>
        <v>0</v>
      </c>
      <c r="O138" s="15">
        <f>(L138+M138+N138)/3</f>
        <v>0</v>
      </c>
    </row>
    <row r="139" spans="1:15" ht="31.5" x14ac:dyDescent="0.25">
      <c r="A139" s="3"/>
      <c r="B139" s="19" t="s">
        <v>157</v>
      </c>
      <c r="C139" s="19"/>
      <c r="D139" s="3"/>
      <c r="E139" s="3"/>
      <c r="F139" s="80">
        <f>F140/F141*100</f>
        <v>97.459070691776276</v>
      </c>
      <c r="G139" s="80">
        <f>G140/G141*100</f>
        <v>100</v>
      </c>
      <c r="H139" s="80">
        <f t="shared" ref="H139:J139" si="44">H140/H141*100</f>
        <v>97.247391357306228</v>
      </c>
      <c r="I139" s="80">
        <f t="shared" si="44"/>
        <v>100</v>
      </c>
      <c r="J139" s="80">
        <f t="shared" si="44"/>
        <v>86.548936917940608</v>
      </c>
      <c r="K139" s="15"/>
      <c r="L139" s="3" t="e">
        <f>(L140/L141)*100</f>
        <v>#DIV/0!</v>
      </c>
      <c r="M139" s="3" t="e">
        <f t="shared" ref="M139:N139" si="45">(M140/M141)*100</f>
        <v>#DIV/0!</v>
      </c>
      <c r="N139" s="3" t="e">
        <f t="shared" si="45"/>
        <v>#DIV/0!</v>
      </c>
      <c r="O139" s="15"/>
    </row>
    <row r="140" spans="1:15" ht="15.75" x14ac:dyDescent="0.25">
      <c r="A140" s="4"/>
      <c r="B140" s="4" t="s">
        <v>158</v>
      </c>
      <c r="C140" s="21"/>
      <c r="D140" s="4"/>
      <c r="E140" s="4"/>
      <c r="F140" s="4">
        <v>4119.3999999999996</v>
      </c>
      <c r="G140" s="4">
        <v>2583.1999999999998</v>
      </c>
      <c r="H140" s="4">
        <v>57484.1</v>
      </c>
      <c r="I140" s="4">
        <v>4431.5</v>
      </c>
      <c r="J140" s="4">
        <v>985.1</v>
      </c>
      <c r="K140" s="15"/>
      <c r="L140" s="4"/>
      <c r="M140" s="4"/>
      <c r="N140" s="4"/>
      <c r="O140" s="15"/>
    </row>
    <row r="141" spans="1:15" ht="15.75" x14ac:dyDescent="0.25">
      <c r="A141" s="4"/>
      <c r="B141" s="4" t="s">
        <v>159</v>
      </c>
      <c r="C141" s="21"/>
      <c r="D141" s="4"/>
      <c r="E141" s="4"/>
      <c r="F141" s="4">
        <v>4226.8</v>
      </c>
      <c r="G141" s="4">
        <v>2583.1999999999998</v>
      </c>
      <c r="H141" s="4">
        <v>59111.199999999997</v>
      </c>
      <c r="I141" s="4">
        <v>4431.5</v>
      </c>
      <c r="J141" s="4">
        <v>1138.2</v>
      </c>
      <c r="K141" s="15"/>
      <c r="L141" s="4"/>
      <c r="M141" s="4"/>
      <c r="N141" s="4"/>
      <c r="O141" s="15"/>
    </row>
    <row r="142" spans="1:15" ht="15.75" x14ac:dyDescent="0.25">
      <c r="A142" s="2"/>
      <c r="B142" s="2"/>
      <c r="C142" s="7" t="s">
        <v>27</v>
      </c>
      <c r="D142" s="2"/>
      <c r="E142" s="2">
        <v>5</v>
      </c>
      <c r="F142" s="2"/>
      <c r="G142" s="2">
        <v>5</v>
      </c>
      <c r="H142" s="2"/>
      <c r="I142" s="2">
        <v>5</v>
      </c>
      <c r="J142" s="2"/>
      <c r="K142" s="15"/>
      <c r="L142" s="2"/>
      <c r="M142" s="2"/>
      <c r="N142" s="2"/>
      <c r="O142" s="15"/>
    </row>
    <row r="143" spans="1:15" ht="15.75" x14ac:dyDescent="0.25">
      <c r="A143" s="2"/>
      <c r="B143" s="2"/>
      <c r="C143" s="7" t="s">
        <v>28</v>
      </c>
      <c r="D143" s="2"/>
      <c r="E143" s="2">
        <v>4</v>
      </c>
      <c r="F143" s="2">
        <v>4</v>
      </c>
      <c r="G143" s="2"/>
      <c r="H143" s="2">
        <v>4</v>
      </c>
      <c r="I143" s="2"/>
      <c r="J143" s="2"/>
      <c r="K143" s="15"/>
      <c r="L143" s="2"/>
      <c r="M143" s="2"/>
      <c r="N143" s="2"/>
      <c r="O143" s="15"/>
    </row>
    <row r="144" spans="1:15" ht="15.75" x14ac:dyDescent="0.25">
      <c r="A144" s="2"/>
      <c r="B144" s="2"/>
      <c r="C144" s="7" t="s">
        <v>29</v>
      </c>
      <c r="D144" s="2"/>
      <c r="E144" s="2">
        <v>3</v>
      </c>
      <c r="F144" s="2"/>
      <c r="G144" s="2"/>
      <c r="H144" s="2"/>
      <c r="I144" s="2"/>
      <c r="J144" s="2">
        <v>3</v>
      </c>
      <c r="K144" s="15"/>
      <c r="L144" s="2"/>
      <c r="M144" s="2"/>
      <c r="N144" s="2"/>
      <c r="O144" s="15"/>
    </row>
    <row r="145" spans="1:15" ht="15.75" x14ac:dyDescent="0.25">
      <c r="A145" s="2"/>
      <c r="B145" s="2"/>
      <c r="C145" s="7" t="s">
        <v>30</v>
      </c>
      <c r="D145" s="2"/>
      <c r="E145" s="2">
        <v>2</v>
      </c>
      <c r="F145" s="2"/>
      <c r="G145" s="2"/>
      <c r="H145" s="2"/>
      <c r="I145" s="2"/>
      <c r="J145" s="2"/>
      <c r="K145" s="15"/>
      <c r="L145" s="2"/>
      <c r="M145" s="2"/>
      <c r="N145" s="2"/>
      <c r="O145" s="15"/>
    </row>
    <row r="146" spans="1:15" ht="15.75" x14ac:dyDescent="0.25">
      <c r="A146" s="2"/>
      <c r="B146" s="2"/>
      <c r="C146" s="7" t="s">
        <v>134</v>
      </c>
      <c r="D146" s="2"/>
      <c r="E146" s="2">
        <v>1</v>
      </c>
      <c r="F146" s="2"/>
      <c r="G146" s="2"/>
      <c r="H146" s="2"/>
      <c r="I146" s="2"/>
      <c r="J146" s="2"/>
      <c r="K146" s="15"/>
      <c r="L146" s="2"/>
      <c r="M146" s="2"/>
      <c r="N146" s="2"/>
      <c r="O146" s="15"/>
    </row>
    <row r="147" spans="1:15" ht="15.75" x14ac:dyDescent="0.25">
      <c r="A147" s="2"/>
      <c r="B147" s="2"/>
      <c r="C147" s="7" t="s">
        <v>135</v>
      </c>
      <c r="D147" s="2"/>
      <c r="E147" s="2">
        <v>0</v>
      </c>
      <c r="F147" s="2"/>
      <c r="G147" s="2"/>
      <c r="H147" s="2"/>
      <c r="I147" s="2"/>
      <c r="J147" s="2"/>
      <c r="K147" s="15"/>
      <c r="L147" s="2"/>
      <c r="M147" s="2"/>
      <c r="N147" s="2"/>
      <c r="O147" s="15"/>
    </row>
    <row r="148" spans="1:15" ht="141.75" x14ac:dyDescent="0.25">
      <c r="A148" s="8" t="s">
        <v>160</v>
      </c>
      <c r="B148" s="6"/>
      <c r="C148" s="8"/>
      <c r="D148" s="46" t="s">
        <v>60</v>
      </c>
      <c r="E148" s="6">
        <v>5</v>
      </c>
      <c r="F148" s="6">
        <f>F152+F153</f>
        <v>5</v>
      </c>
      <c r="G148" s="6">
        <f t="shared" ref="G148:J148" si="46">G152+G153</f>
        <v>5</v>
      </c>
      <c r="H148" s="6">
        <f t="shared" si="46"/>
        <v>5</v>
      </c>
      <c r="I148" s="6">
        <f t="shared" si="46"/>
        <v>5</v>
      </c>
      <c r="J148" s="6">
        <f t="shared" si="46"/>
        <v>5</v>
      </c>
      <c r="K148" s="13">
        <f>(F148+G148+H148+I148+J148)/5</f>
        <v>5</v>
      </c>
      <c r="L148" s="6">
        <f>L152+L153</f>
        <v>0</v>
      </c>
      <c r="M148" s="6">
        <f t="shared" ref="M148:N148" si="47">M152+M153</f>
        <v>0</v>
      </c>
      <c r="N148" s="6">
        <f t="shared" si="47"/>
        <v>0</v>
      </c>
      <c r="O148" s="13">
        <f>(L148+M148+N148)/3</f>
        <v>0</v>
      </c>
    </row>
    <row r="149" spans="1:15" ht="15.75" x14ac:dyDescent="0.25">
      <c r="A149" s="3"/>
      <c r="B149" s="3" t="s">
        <v>161</v>
      </c>
      <c r="C149" s="19"/>
      <c r="D149" s="3"/>
      <c r="E149" s="3"/>
      <c r="F149" s="37">
        <f>F150-F151</f>
        <v>597.99999999999955</v>
      </c>
      <c r="G149" s="3">
        <f t="shared" ref="G149:J149" si="48">G150-G151</f>
        <v>730.29999999999973</v>
      </c>
      <c r="H149" s="3">
        <f t="shared" si="48"/>
        <v>12966.900000000001</v>
      </c>
      <c r="I149" s="3">
        <f t="shared" si="48"/>
        <v>550.40000000000009</v>
      </c>
      <c r="J149" s="3">
        <f t="shared" si="48"/>
        <v>464.9</v>
      </c>
      <c r="K149" s="15"/>
      <c r="L149" s="3">
        <f>L150-L151</f>
        <v>0</v>
      </c>
      <c r="M149" s="3">
        <f t="shared" ref="M149:N149" si="49">M150-M151</f>
        <v>0</v>
      </c>
      <c r="N149" s="3">
        <f t="shared" si="49"/>
        <v>0</v>
      </c>
      <c r="O149" s="15"/>
    </row>
    <row r="150" spans="1:15" ht="15.75" x14ac:dyDescent="0.25">
      <c r="A150" s="4"/>
      <c r="B150" s="4" t="s">
        <v>162</v>
      </c>
      <c r="C150" s="21"/>
      <c r="D150" s="4"/>
      <c r="E150" s="4"/>
      <c r="F150" s="4">
        <v>4119.3999999999996</v>
      </c>
      <c r="G150" s="4">
        <v>2583.1999999999998</v>
      </c>
      <c r="H150" s="4">
        <v>57484.1</v>
      </c>
      <c r="I150" s="4">
        <v>4431.5</v>
      </c>
      <c r="J150" s="4">
        <v>985.1</v>
      </c>
      <c r="K150" s="15"/>
      <c r="L150" s="3"/>
      <c r="M150" s="3"/>
      <c r="N150" s="3"/>
      <c r="O150" s="15"/>
    </row>
    <row r="151" spans="1:15" ht="15.75" x14ac:dyDescent="0.25">
      <c r="A151" s="4"/>
      <c r="B151" s="4" t="s">
        <v>163</v>
      </c>
      <c r="C151" s="21"/>
      <c r="D151" s="4"/>
      <c r="E151" s="4"/>
      <c r="F151" s="4">
        <v>3521.4</v>
      </c>
      <c r="G151" s="4">
        <v>1852.9</v>
      </c>
      <c r="H151" s="4">
        <v>44517.2</v>
      </c>
      <c r="I151" s="4">
        <v>3881.1</v>
      </c>
      <c r="J151" s="4">
        <v>520.20000000000005</v>
      </c>
      <c r="K151" s="15"/>
      <c r="L151" s="3"/>
      <c r="M151" s="3"/>
      <c r="N151" s="3"/>
      <c r="O151" s="15"/>
    </row>
    <row r="152" spans="1:15" ht="15.75" x14ac:dyDescent="0.25">
      <c r="A152" s="9"/>
      <c r="B152" s="9"/>
      <c r="C152" s="10" t="s">
        <v>164</v>
      </c>
      <c r="D152" s="9"/>
      <c r="E152" s="9">
        <v>5</v>
      </c>
      <c r="F152" s="9">
        <v>5</v>
      </c>
      <c r="G152" s="9">
        <v>5</v>
      </c>
      <c r="H152" s="9">
        <v>5</v>
      </c>
      <c r="I152" s="9">
        <v>5</v>
      </c>
      <c r="J152" s="9">
        <v>5</v>
      </c>
      <c r="K152" s="15"/>
      <c r="L152" s="2"/>
      <c r="M152" s="2"/>
      <c r="N152" s="2"/>
      <c r="O152" s="15"/>
    </row>
    <row r="153" spans="1:15" ht="15.75" x14ac:dyDescent="0.25">
      <c r="A153" s="2"/>
      <c r="B153" s="2"/>
      <c r="C153" s="7" t="s">
        <v>165</v>
      </c>
      <c r="D153" s="2"/>
      <c r="E153" s="2">
        <v>0</v>
      </c>
      <c r="F153" s="2"/>
      <c r="G153" s="2"/>
      <c r="H153" s="2"/>
      <c r="I153" s="2"/>
      <c r="J153" s="2"/>
      <c r="K153" s="15"/>
      <c r="L153" s="2"/>
      <c r="M153" s="2"/>
      <c r="N153" s="2"/>
      <c r="O153" s="15"/>
    </row>
    <row r="154" spans="1:15" ht="27.75" customHeight="1" x14ac:dyDescent="0.25">
      <c r="A154" s="59" t="s">
        <v>112</v>
      </c>
      <c r="B154" s="60"/>
      <c r="C154" s="60"/>
      <c r="D154" s="61"/>
      <c r="E154" s="39">
        <f>E9+E72+E89+E94+E105+E132+E137</f>
        <v>100</v>
      </c>
      <c r="F154" s="39">
        <f t="shared" ref="F154:M154" si="50">F9+F72+F89+F94+F105+F132+F137</f>
        <v>85</v>
      </c>
      <c r="G154" s="39">
        <f t="shared" si="50"/>
        <v>78</v>
      </c>
      <c r="H154" s="39">
        <f t="shared" si="50"/>
        <v>91</v>
      </c>
      <c r="I154" s="39">
        <f t="shared" si="50"/>
        <v>87</v>
      </c>
      <c r="J154" s="39">
        <f t="shared" si="50"/>
        <v>83</v>
      </c>
      <c r="K154" s="26" t="s">
        <v>115</v>
      </c>
      <c r="L154" s="39">
        <f t="shared" si="50"/>
        <v>79</v>
      </c>
      <c r="M154" s="39">
        <f t="shared" si="50"/>
        <v>76</v>
      </c>
      <c r="N154" s="39">
        <f>N9+N72+N89+N94+N105+N132+N137</f>
        <v>78</v>
      </c>
      <c r="O154" s="26" t="s">
        <v>115</v>
      </c>
    </row>
    <row r="155" spans="1:15" ht="60.75" customHeight="1" x14ac:dyDescent="0.25">
      <c r="A155" s="59" t="s">
        <v>113</v>
      </c>
      <c r="B155" s="60"/>
      <c r="C155" s="60"/>
      <c r="D155" s="61"/>
      <c r="E155" s="26" t="s">
        <v>115</v>
      </c>
      <c r="F155" s="39">
        <v>100</v>
      </c>
      <c r="G155" s="39">
        <v>100</v>
      </c>
      <c r="H155" s="39">
        <v>100</v>
      </c>
      <c r="I155" s="39">
        <v>100</v>
      </c>
      <c r="J155" s="39">
        <v>100</v>
      </c>
      <c r="K155" s="39" t="s">
        <v>115</v>
      </c>
      <c r="L155" s="39">
        <v>85</v>
      </c>
      <c r="M155" s="39">
        <v>85</v>
      </c>
      <c r="N155" s="39">
        <v>85</v>
      </c>
      <c r="O155" s="26" t="s">
        <v>115</v>
      </c>
    </row>
    <row r="156" spans="1:15" ht="66" customHeight="1" x14ac:dyDescent="0.25">
      <c r="A156" s="59" t="s">
        <v>114</v>
      </c>
      <c r="B156" s="60"/>
      <c r="C156" s="60"/>
      <c r="D156" s="61"/>
      <c r="E156" s="26">
        <v>1</v>
      </c>
      <c r="F156" s="39">
        <f>F154/F155</f>
        <v>0.85</v>
      </c>
      <c r="G156" s="39">
        <f t="shared" ref="G156:N156" si="51">G154/G155</f>
        <v>0.78</v>
      </c>
      <c r="H156" s="39">
        <f t="shared" si="51"/>
        <v>0.91</v>
      </c>
      <c r="I156" s="39">
        <f t="shared" si="51"/>
        <v>0.87</v>
      </c>
      <c r="J156" s="39">
        <f t="shared" si="51"/>
        <v>0.83</v>
      </c>
      <c r="K156" s="39" t="s">
        <v>115</v>
      </c>
      <c r="L156" s="39">
        <f t="shared" si="51"/>
        <v>0.92941176470588238</v>
      </c>
      <c r="M156" s="39">
        <f t="shared" si="51"/>
        <v>0.89411764705882357</v>
      </c>
      <c r="N156" s="39">
        <f t="shared" si="51"/>
        <v>0.91764705882352937</v>
      </c>
      <c r="O156" s="26" t="s">
        <v>115</v>
      </c>
    </row>
    <row r="158" spans="1:15" ht="43.5" customHeight="1" x14ac:dyDescent="0.25">
      <c r="C158" s="58" t="s">
        <v>168</v>
      </c>
      <c r="D158" s="58"/>
      <c r="E158" s="58"/>
      <c r="F158" s="41"/>
      <c r="G158" s="42"/>
      <c r="H158" s="41"/>
      <c r="I158" s="41" t="s">
        <v>125</v>
      </c>
    </row>
    <row r="159" spans="1:15" x14ac:dyDescent="0.25">
      <c r="C159" s="43"/>
      <c r="D159" s="43"/>
      <c r="E159" s="43"/>
      <c r="F159" s="41"/>
      <c r="G159" s="44" t="s">
        <v>128</v>
      </c>
      <c r="H159" s="41"/>
      <c r="I159" s="41"/>
    </row>
    <row r="160" spans="1:15" x14ac:dyDescent="0.25">
      <c r="C160" s="43"/>
      <c r="D160" s="43"/>
      <c r="E160" s="43"/>
      <c r="F160" s="41"/>
      <c r="G160" s="44"/>
      <c r="H160" s="41"/>
      <c r="I160" s="41"/>
    </row>
    <row r="161" spans="3:9" hidden="1" x14ac:dyDescent="0.25">
      <c r="C161" s="41" t="s">
        <v>126</v>
      </c>
      <c r="D161" s="41"/>
      <c r="E161" s="41"/>
      <c r="F161" s="41"/>
      <c r="G161" s="42"/>
      <c r="H161" s="41"/>
      <c r="I161" s="41" t="s">
        <v>127</v>
      </c>
    </row>
    <row r="162" spans="3:9" hidden="1" x14ac:dyDescent="0.25">
      <c r="C162" s="41"/>
      <c r="D162" s="41"/>
      <c r="E162" s="41"/>
      <c r="F162" s="41"/>
      <c r="G162" s="44" t="s">
        <v>128</v>
      </c>
      <c r="H162" s="41"/>
      <c r="I162" s="41"/>
    </row>
  </sheetData>
  <mergeCells count="20">
    <mergeCell ref="C158:E158"/>
    <mergeCell ref="A156:D156"/>
    <mergeCell ref="F6:K6"/>
    <mergeCell ref="F5:O5"/>
    <mergeCell ref="L6:O6"/>
    <mergeCell ref="A105:D105"/>
    <mergeCell ref="A132:D132"/>
    <mergeCell ref="A154:D154"/>
    <mergeCell ref="A155:D155"/>
    <mergeCell ref="A72:D72"/>
    <mergeCell ref="A89:D89"/>
    <mergeCell ref="A94:D94"/>
    <mergeCell ref="A137:D137"/>
    <mergeCell ref="A3:O3"/>
    <mergeCell ref="A9:D9"/>
    <mergeCell ref="A5:A7"/>
    <mergeCell ref="B5:B7"/>
    <mergeCell ref="C5:C7"/>
    <mergeCell ref="D5:D7"/>
    <mergeCell ref="E5:E7"/>
  </mergeCells>
  <pageMargins left="0.11811023622047245" right="0.70866141732283472" top="0.55118110236220474" bottom="0.19685039370078741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2022-05-30T10:46:16Z</dcterms:modified>
</cp:coreProperties>
</file>